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mc:AlternateContent xmlns:mc="http://schemas.openxmlformats.org/markup-compatibility/2006">
    <mc:Choice Requires="x15">
      <x15ac:absPath xmlns:x15ac="http://schemas.microsoft.com/office/spreadsheetml/2010/11/ac" url="C:\GitHub\PSI\Pedagogie\"/>
    </mc:Choice>
  </mc:AlternateContent>
  <xr:revisionPtr revIDLastSave="0" documentId="13_ncr:1_{DC4E1C37-D556-4760-A564-802C2E5D34EA}" xr6:coauthVersionLast="47" xr6:coauthVersionMax="47" xr10:uidLastSave="{00000000-0000-0000-0000-000000000000}"/>
  <bookViews>
    <workbookView xWindow="-110" yWindow="-110" windowWidth="19420" windowHeight="10300" tabRatio="677" xr2:uid="{00000000-000D-0000-FFFF-FFFF00000000}"/>
  </bookViews>
  <sheets>
    <sheet name="Evaluation TP" sheetId="39" r:id="rId1"/>
    <sheet name="Parcours_TP" sheetId="38" r:id="rId2"/>
    <sheet name="2023_2024" sheetId="25" r:id="rId3"/>
    <sheet name="Cycle_01" sheetId="30" r:id="rId4"/>
    <sheet name="Cycle_02" sheetId="32" r:id="rId5"/>
    <sheet name="Cycle_03" sheetId="33" r:id="rId6"/>
    <sheet name="Cycle_04" sheetId="34" r:id="rId7"/>
    <sheet name="Cycle_05" sheetId="35" r:id="rId8"/>
    <sheet name="Cycle_06" sheetId="36" r:id="rId9"/>
    <sheet name="Cycle_07" sheetId="37" r:id="rId10"/>
    <sheet name="TRI_Semestre" sheetId="29" r:id="rId11"/>
    <sheet name="PCSI_PSI" sheetId="31" r:id="rId12"/>
    <sheet name="Comparatif MP_PSI" sheetId="27" r:id="rId13"/>
    <sheet name="Liste Systèmes" sheetId="8" r:id="rId14"/>
    <sheet name="Cycle 1_2021_2022" sheetId="26" r:id="rId15"/>
    <sheet name="Cycle 1" sheetId="9" r:id="rId16"/>
    <sheet name="Cycle_0" sheetId="24" r:id="rId17"/>
    <sheet name="Cycle 2" sheetId="10" r:id="rId18"/>
    <sheet name="Cycle 3" sheetId="21" r:id="rId19"/>
    <sheet name="TPxCompe" sheetId="5" r:id="rId20"/>
    <sheet name="Rotation TP" sheetId="11" r:id="rId21"/>
    <sheet name="Programme_PSI" sheetId="3" r:id="rId22"/>
  </sheets>
  <definedNames>
    <definedName name="_xlnm._FilterDatabase" localSheetId="11" hidden="1">PCSI_PSI!$F$1:$G$7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1" i="25" l="1"/>
  <c r="M30" i="25" s="1"/>
  <c r="M29" i="25" s="1"/>
  <c r="M28" i="25" s="1"/>
  <c r="M27" i="25" s="1"/>
  <c r="M26" i="25" s="1"/>
  <c r="M25" i="25" s="1"/>
  <c r="M24" i="25" s="1"/>
  <c r="M23" i="25" s="1"/>
  <c r="M22" i="25" s="1"/>
  <c r="M21" i="25" s="1"/>
  <c r="M20" i="25" s="1"/>
  <c r="M19" i="25" s="1"/>
  <c r="M18" i="25" s="1"/>
  <c r="M17" i="25" s="1"/>
  <c r="M16" i="25" s="1"/>
  <c r="M15" i="25" s="1"/>
  <c r="M14" i="25" s="1"/>
  <c r="M13" i="25" s="1"/>
  <c r="M12" i="25" s="1"/>
  <c r="M11" i="25" s="1"/>
  <c r="M10" i="25" s="1"/>
  <c r="M9" i="25" s="1"/>
  <c r="M8" i="25" s="1"/>
  <c r="M7" i="25" s="1"/>
  <c r="M6" i="25" s="1"/>
  <c r="M5" i="25" s="1"/>
  <c r="M4" i="25" s="1"/>
  <c r="A17" i="29"/>
  <c r="M6" i="29"/>
  <c r="F6" i="25"/>
  <c r="E6" i="25"/>
  <c r="F26" i="25"/>
  <c r="E26" i="25"/>
  <c r="F12" i="25"/>
  <c r="G31" i="25"/>
  <c r="F29" i="25"/>
  <c r="F31" i="25"/>
  <c r="E31" i="25"/>
  <c r="E29" i="25"/>
  <c r="M3" i="25"/>
  <c r="A2" i="37"/>
  <c r="F23" i="25"/>
  <c r="F15" i="25"/>
  <c r="A2" i="36"/>
  <c r="A2" i="35"/>
  <c r="A2" i="34"/>
  <c r="A2" i="33"/>
  <c r="E7" i="29"/>
  <c r="D7" i="29"/>
  <c r="B7" i="29"/>
  <c r="C7" i="29" s="1"/>
  <c r="A10" i="29"/>
  <c r="G6" i="25" s="1"/>
  <c r="C7" i="32"/>
  <c r="C8" i="32"/>
  <c r="A2" i="32"/>
  <c r="A12" i="25"/>
  <c r="F3" i="25"/>
  <c r="A2" i="29" l="1"/>
  <c r="G3" i="25" s="1"/>
  <c r="C53" i="29"/>
  <c r="C5" i="37" s="1"/>
  <c r="C50" i="29"/>
  <c r="C9" i="36" s="1"/>
  <c r="C49" i="29"/>
  <c r="C8" i="36" s="1"/>
  <c r="C48" i="29"/>
  <c r="C7" i="36" s="1"/>
  <c r="C47" i="29"/>
  <c r="C6" i="36" s="1"/>
  <c r="C46" i="29"/>
  <c r="C5" i="36" s="1"/>
  <c r="C42" i="29"/>
  <c r="C8" i="35" s="1"/>
  <c r="C41" i="29"/>
  <c r="C7" i="35" s="1"/>
  <c r="C40" i="29"/>
  <c r="C6" i="35" s="1"/>
  <c r="C39" i="29"/>
  <c r="C5" i="35" s="1"/>
  <c r="C35" i="29"/>
  <c r="C7" i="34" s="1"/>
  <c r="C34" i="29"/>
  <c r="C6" i="34" s="1"/>
  <c r="C33" i="29"/>
  <c r="C5" i="34" s="1"/>
  <c r="C29" i="29"/>
  <c r="C7" i="33" s="1"/>
  <c r="C28" i="29"/>
  <c r="C6" i="33" s="1"/>
  <c r="C27" i="29"/>
  <c r="C5" i="33" s="1"/>
  <c r="C12" i="29"/>
  <c r="C6" i="32" s="1"/>
  <c r="C11" i="29"/>
  <c r="C5" i="32" s="1"/>
  <c r="C6" i="29"/>
  <c r="C8" i="30" s="1"/>
  <c r="C5" i="29"/>
  <c r="C7" i="30" s="1"/>
  <c r="C4" i="29"/>
  <c r="C6" i="30" s="1"/>
  <c r="C3" i="29"/>
  <c r="C5" i="30" s="1"/>
  <c r="P93" i="31"/>
  <c r="P92" i="31"/>
  <c r="P91" i="31"/>
  <c r="P90" i="31"/>
  <c r="P89" i="31"/>
  <c r="P88" i="31"/>
  <c r="P87" i="31"/>
  <c r="P86" i="31"/>
  <c r="P85" i="31"/>
  <c r="P84" i="31"/>
  <c r="P83" i="31"/>
  <c r="P82" i="31"/>
  <c r="P81" i="31"/>
  <c r="P80" i="31"/>
  <c r="P79" i="31"/>
  <c r="P78" i="31"/>
  <c r="P77" i="31"/>
  <c r="P76" i="31"/>
  <c r="P75" i="31"/>
  <c r="P74" i="31"/>
  <c r="P73" i="31"/>
  <c r="P72" i="31"/>
  <c r="P71" i="31"/>
  <c r="P70" i="31"/>
  <c r="P69" i="31"/>
  <c r="P68" i="31"/>
  <c r="P67" i="31"/>
  <c r="P66" i="31"/>
  <c r="P65" i="31"/>
  <c r="P64" i="31"/>
  <c r="P63" i="31"/>
  <c r="P62" i="31"/>
  <c r="P61" i="31"/>
  <c r="P60" i="31"/>
  <c r="P59" i="31"/>
  <c r="P58" i="31"/>
  <c r="P57" i="31"/>
  <c r="P56" i="31"/>
  <c r="P55" i="31"/>
  <c r="P53" i="31"/>
  <c r="P52" i="31"/>
  <c r="P51" i="31"/>
  <c r="P50" i="31"/>
  <c r="P49" i="31"/>
  <c r="P48" i="31"/>
  <c r="P47" i="31"/>
  <c r="P46" i="31"/>
  <c r="P45" i="31"/>
  <c r="P44" i="31"/>
  <c r="P43" i="31"/>
  <c r="P42" i="31"/>
  <c r="P41" i="31"/>
  <c r="P40" i="31"/>
  <c r="P39" i="31"/>
  <c r="P38" i="31"/>
  <c r="P37" i="31"/>
  <c r="P36" i="31"/>
  <c r="P35" i="31"/>
  <c r="P34" i="31"/>
  <c r="P33" i="31"/>
  <c r="P32" i="31"/>
  <c r="P31" i="31"/>
  <c r="P30" i="31"/>
  <c r="P29" i="31"/>
  <c r="P28" i="31"/>
  <c r="P27" i="31"/>
  <c r="P26" i="31"/>
  <c r="P25" i="31"/>
  <c r="P24" i="31"/>
  <c r="P23" i="31"/>
  <c r="P22" i="31"/>
  <c r="P21" i="31"/>
  <c r="P20" i="31"/>
  <c r="P19" i="31"/>
  <c r="P18" i="31"/>
  <c r="P17" i="31"/>
  <c r="P16" i="31"/>
  <c r="P15" i="31"/>
  <c r="P14" i="31"/>
  <c r="P13" i="31"/>
  <c r="P12" i="31"/>
  <c r="P11" i="31"/>
  <c r="P10" i="31"/>
  <c r="P9" i="31"/>
  <c r="P8" i="31"/>
  <c r="P7" i="31"/>
  <c r="P6" i="31"/>
  <c r="P5" i="31"/>
  <c r="P4" i="31"/>
  <c r="P3" i="31"/>
  <c r="P2" i="31"/>
  <c r="L18" i="31"/>
  <c r="L17" i="31"/>
  <c r="L16" i="31"/>
  <c r="L15" i="31"/>
  <c r="L14" i="31"/>
  <c r="L13" i="31"/>
  <c r="L12" i="31"/>
  <c r="L11" i="31"/>
  <c r="L10" i="31"/>
  <c r="L9" i="31"/>
  <c r="L8" i="31"/>
  <c r="L7" i="31"/>
  <c r="L6" i="31"/>
  <c r="L5" i="31"/>
  <c r="L4" i="31"/>
  <c r="L3" i="31"/>
  <c r="L2" i="31"/>
  <c r="H7" i="31"/>
  <c r="H6" i="31"/>
  <c r="H5" i="31"/>
  <c r="H4" i="31"/>
  <c r="H3" i="31"/>
  <c r="H2" i="31"/>
  <c r="M37" i="29"/>
  <c r="M33" i="29"/>
  <c r="M28" i="29"/>
  <c r="J4" i="29"/>
  <c r="A2" i="30"/>
  <c r="A45" i="29"/>
  <c r="G23" i="25" s="1"/>
  <c r="A38" i="29"/>
  <c r="A32" i="29"/>
  <c r="G15" i="25" s="1"/>
  <c r="A26" i="29"/>
  <c r="G12" i="25" s="1"/>
  <c r="E23" i="25"/>
  <c r="E15" i="25"/>
  <c r="E12" i="25"/>
  <c r="E3" i="25"/>
  <c r="E46" i="27"/>
  <c r="E45" i="27"/>
  <c r="F6" i="27"/>
  <c r="F7" i="27"/>
  <c r="F8" i="27"/>
  <c r="F9" i="27"/>
  <c r="F10" i="27"/>
  <c r="F11" i="27"/>
  <c r="F12" i="27"/>
  <c r="F13" i="27"/>
  <c r="F14" i="27"/>
  <c r="F15" i="27"/>
  <c r="F16" i="27"/>
  <c r="F17" i="27"/>
  <c r="F18" i="27"/>
  <c r="F19" i="27"/>
  <c r="F20" i="27"/>
  <c r="F21" i="27"/>
  <c r="F22" i="27"/>
  <c r="F23" i="27"/>
  <c r="F24" i="27"/>
  <c r="F25" i="27"/>
  <c r="F26" i="27"/>
  <c r="F27" i="27"/>
  <c r="F28" i="27"/>
  <c r="F29" i="27"/>
  <c r="F30" i="27"/>
  <c r="F31" i="27"/>
  <c r="F32" i="27"/>
  <c r="F33" i="27"/>
  <c r="F34" i="27"/>
  <c r="F35" i="27"/>
  <c r="F36" i="27"/>
  <c r="F37" i="27"/>
  <c r="F38" i="27"/>
  <c r="F39" i="27"/>
  <c r="F40" i="27"/>
  <c r="F41" i="27"/>
  <c r="F42" i="27"/>
  <c r="F43" i="27"/>
  <c r="F44" i="27"/>
  <c r="F45" i="27"/>
  <c r="F46" i="27"/>
  <c r="F47" i="27"/>
  <c r="F48" i="27"/>
  <c r="F49" i="27"/>
  <c r="F50" i="27"/>
  <c r="F51" i="27"/>
  <c r="F52" i="27"/>
  <c r="F53" i="27"/>
  <c r="F54" i="27"/>
  <c r="F55" i="27"/>
  <c r="F56" i="27"/>
  <c r="F57" i="27"/>
  <c r="F58" i="27"/>
  <c r="F59" i="27"/>
  <c r="F60" i="27"/>
  <c r="F61" i="27"/>
  <c r="F62" i="27"/>
  <c r="F63" i="27"/>
  <c r="F64" i="27"/>
  <c r="F65" i="27"/>
  <c r="F66" i="27"/>
  <c r="F67" i="27"/>
  <c r="F68" i="27"/>
  <c r="F69" i="27"/>
  <c r="F70" i="27"/>
  <c r="F71" i="27"/>
  <c r="F72" i="27"/>
  <c r="F73" i="27"/>
  <c r="F74" i="27"/>
  <c r="F75" i="27"/>
  <c r="F76" i="27"/>
  <c r="F77" i="27"/>
  <c r="F78" i="27"/>
  <c r="F79" i="27"/>
  <c r="F80" i="27"/>
  <c r="F81" i="27"/>
  <c r="F82" i="27"/>
  <c r="F83" i="27"/>
  <c r="F84" i="27"/>
  <c r="F85" i="27"/>
  <c r="F86" i="27"/>
  <c r="F87" i="27"/>
  <c r="F88" i="27"/>
  <c r="F89" i="27"/>
  <c r="F90" i="27"/>
  <c r="F91" i="27"/>
  <c r="F92" i="27"/>
  <c r="F93" i="27"/>
  <c r="F94" i="27"/>
  <c r="F95" i="27"/>
  <c r="F96" i="27"/>
  <c r="F97" i="27"/>
  <c r="F98" i="27"/>
  <c r="F99" i="27"/>
  <c r="F100" i="27"/>
  <c r="F101" i="27"/>
  <c r="F102" i="27"/>
  <c r="F103" i="27"/>
  <c r="F104" i="27"/>
  <c r="F105" i="27"/>
  <c r="F106" i="27"/>
  <c r="F107" i="27"/>
  <c r="F108" i="27"/>
  <c r="F109" i="27"/>
  <c r="F110" i="27"/>
  <c r="F111" i="27"/>
  <c r="F112" i="27"/>
  <c r="F113" i="27"/>
  <c r="F114" i="27"/>
  <c r="F115" i="27"/>
  <c r="F116" i="27"/>
  <c r="F117" i="27"/>
  <c r="F118" i="27"/>
  <c r="F119" i="27"/>
  <c r="F120" i="27"/>
  <c r="F121" i="27"/>
  <c r="F122" i="27"/>
  <c r="F5" i="27"/>
  <c r="E5" i="27"/>
  <c r="E6" i="27"/>
  <c r="E7" i="27"/>
  <c r="E8" i="27"/>
  <c r="E9" i="27"/>
  <c r="E10" i="27"/>
  <c r="E11" i="27"/>
  <c r="E12" i="27"/>
  <c r="E13" i="27"/>
  <c r="E14" i="27"/>
  <c r="E15" i="27"/>
  <c r="E16" i="27"/>
  <c r="E17" i="27"/>
  <c r="E18" i="27"/>
  <c r="E115" i="27"/>
  <c r="E116" i="27"/>
  <c r="E117" i="27"/>
  <c r="E118" i="27"/>
  <c r="E119" i="27"/>
  <c r="E120" i="27"/>
  <c r="E121" i="27"/>
  <c r="E122" i="27"/>
  <c r="E88" i="27"/>
  <c r="E89" i="27"/>
  <c r="E90" i="27"/>
  <c r="E91" i="27"/>
  <c r="E92" i="27"/>
  <c r="E93" i="27"/>
  <c r="E94" i="27"/>
  <c r="E95" i="27"/>
  <c r="E96" i="27"/>
  <c r="E97" i="27"/>
  <c r="E98" i="27"/>
  <c r="E99" i="27"/>
  <c r="E100" i="27"/>
  <c r="E101" i="27"/>
  <c r="E102" i="27"/>
  <c r="E103" i="27"/>
  <c r="E104" i="27"/>
  <c r="E105" i="27"/>
  <c r="E106" i="27"/>
  <c r="E107" i="27"/>
  <c r="E108" i="27"/>
  <c r="E109" i="27"/>
  <c r="E110" i="27"/>
  <c r="E111" i="27"/>
  <c r="E112" i="27"/>
  <c r="E113" i="27"/>
  <c r="E114" i="27"/>
  <c r="E69" i="27"/>
  <c r="E54" i="27"/>
  <c r="E48" i="27"/>
  <c r="E49" i="27"/>
  <c r="E50" i="27"/>
  <c r="E51" i="27"/>
  <c r="E52" i="27"/>
  <c r="E53" i="27"/>
  <c r="E55" i="27"/>
  <c r="E56" i="27"/>
  <c r="E57" i="27"/>
  <c r="E58" i="27"/>
  <c r="E59" i="27"/>
  <c r="E60" i="27"/>
  <c r="E61" i="27"/>
  <c r="E62" i="27"/>
  <c r="E63" i="27"/>
  <c r="E64" i="27"/>
  <c r="E65" i="27"/>
  <c r="E66" i="27"/>
  <c r="E67" i="27"/>
  <c r="E68" i="27"/>
  <c r="E70" i="27"/>
  <c r="E71" i="27"/>
  <c r="E72" i="27"/>
  <c r="E73" i="27"/>
  <c r="E74" i="27"/>
  <c r="E75" i="27"/>
  <c r="E76" i="27"/>
  <c r="E77" i="27"/>
  <c r="E78" i="27"/>
  <c r="E79" i="27"/>
  <c r="E80" i="27"/>
  <c r="E81" i="27"/>
  <c r="E82" i="27"/>
  <c r="E83" i="27"/>
  <c r="E84" i="27"/>
  <c r="E85" i="27"/>
  <c r="E86" i="27"/>
  <c r="E87" i="27"/>
  <c r="E47" i="27"/>
  <c r="E21" i="27"/>
  <c r="E22" i="27"/>
  <c r="E23" i="27"/>
  <c r="E24" i="27"/>
  <c r="E25" i="27"/>
  <c r="E26" i="27"/>
  <c r="E27" i="27"/>
  <c r="E28" i="27"/>
  <c r="E29" i="27"/>
  <c r="E30" i="27"/>
  <c r="E31" i="27"/>
  <c r="E32" i="27"/>
  <c r="E33" i="27"/>
  <c r="E34" i="27"/>
  <c r="E35" i="27"/>
  <c r="E36" i="27"/>
  <c r="E37" i="27"/>
  <c r="E38" i="27"/>
  <c r="E39" i="27"/>
  <c r="E40" i="27"/>
  <c r="E41" i="27"/>
  <c r="E42" i="27"/>
  <c r="E43" i="27"/>
  <c r="E44" i="27"/>
  <c r="E20" i="27"/>
  <c r="L25" i="26"/>
  <c r="L26" i="26" s="1"/>
  <c r="F2" i="26"/>
  <c r="B3" i="25"/>
  <c r="B4" i="25" s="1"/>
  <c r="B5" i="25" s="1"/>
  <c r="C5" i="25" s="1"/>
  <c r="A2" i="25"/>
  <c r="A3" i="25" s="1"/>
  <c r="A4" i="25" s="1"/>
  <c r="A5" i="25" s="1"/>
  <c r="A6" i="25" s="1"/>
  <c r="A7" i="25" s="1"/>
  <c r="A8" i="25" s="1"/>
  <c r="A13" i="25" s="1"/>
  <c r="A14" i="25" s="1"/>
  <c r="A15" i="25" s="1"/>
  <c r="A16" i="25" s="1"/>
  <c r="A17" i="25" s="1"/>
  <c r="C2" i="25"/>
  <c r="D2" i="25" s="1"/>
  <c r="L25" i="9"/>
  <c r="L26" i="9" s="1"/>
  <c r="G7" i="21"/>
  <c r="G6" i="21"/>
  <c r="A2" i="21"/>
  <c r="R10" i="21"/>
  <c r="R9" i="21"/>
  <c r="V3" i="11"/>
  <c r="W20" i="11" s="1"/>
  <c r="U37" i="11" s="1"/>
  <c r="W6" i="11"/>
  <c r="U23" i="11" s="1"/>
  <c r="V40" i="11" s="1"/>
  <c r="W10" i="11"/>
  <c r="U27" i="11" s="1"/>
  <c r="V44" i="11" s="1"/>
  <c r="W14" i="11"/>
  <c r="U31" i="11" s="1"/>
  <c r="V48" i="11" s="1"/>
  <c r="U16" i="11"/>
  <c r="V33" i="11" s="1"/>
  <c r="W50" i="11" s="1"/>
  <c r="W16" i="11"/>
  <c r="U33" i="11" s="1"/>
  <c r="V50" i="11" s="1"/>
  <c r="W15" i="11"/>
  <c r="U32" i="11" s="1"/>
  <c r="V49" i="11" s="1"/>
  <c r="W13" i="11"/>
  <c r="U30" i="11" s="1"/>
  <c r="V47" i="11" s="1"/>
  <c r="W12" i="11"/>
  <c r="U29" i="11" s="1"/>
  <c r="V46" i="11" s="1"/>
  <c r="W11" i="11"/>
  <c r="U28" i="11" s="1"/>
  <c r="V45" i="11" s="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5" i="11"/>
  <c r="U22" i="11" s="1"/>
  <c r="V39" i="11" s="1"/>
  <c r="V6" i="11"/>
  <c r="W23" i="11" s="1"/>
  <c r="U40" i="11" s="1"/>
  <c r="V5" i="11"/>
  <c r="W22" i="11" s="1"/>
  <c r="U39" i="11" s="1"/>
  <c r="V4" i="11"/>
  <c r="W21" i="11" s="1"/>
  <c r="U38" i="11" s="1"/>
  <c r="W3" i="11"/>
  <c r="U20" i="11" s="1"/>
  <c r="V37" i="11" s="1"/>
  <c r="U6" i="11"/>
  <c r="V23" i="11" s="1"/>
  <c r="W40" i="11" s="1"/>
  <c r="U5" i="11"/>
  <c r="V22" i="11" s="1"/>
  <c r="W39" i="11" s="1"/>
  <c r="U4" i="11"/>
  <c r="V21" i="11" s="1"/>
  <c r="W38" i="11" s="1"/>
  <c r="U3" i="11"/>
  <c r="V20" i="11" s="1"/>
  <c r="W37" i="11" s="1"/>
  <c r="W2" i="11"/>
  <c r="U19" i="11" s="1"/>
  <c r="V36" i="11" s="1"/>
  <c r="V2" i="11"/>
  <c r="W19" i="11" s="1"/>
  <c r="U36" i="11" s="1"/>
  <c r="U2" i="11"/>
  <c r="V19" i="11" s="1"/>
  <c r="W36" i="11" s="1"/>
  <c r="F2" i="9"/>
  <c r="C35" i="5"/>
  <c r="D35" i="5"/>
  <c r="E35" i="5"/>
  <c r="F35" i="5"/>
  <c r="G35" i="5"/>
  <c r="H35" i="5"/>
  <c r="I35" i="5"/>
  <c r="J35" i="5"/>
  <c r="K35" i="5"/>
  <c r="L35" i="5"/>
  <c r="M35" i="5"/>
  <c r="N35" i="5"/>
  <c r="O35" i="5"/>
  <c r="P35" i="5"/>
  <c r="Q35" i="5"/>
  <c r="R35" i="5"/>
  <c r="S35" i="5"/>
  <c r="A31" i="5"/>
  <c r="A27" i="5"/>
  <c r="A23" i="5"/>
  <c r="A19" i="5"/>
  <c r="A15" i="5"/>
  <c r="A11" i="5"/>
  <c r="A2" i="10"/>
  <c r="A3" i="5"/>
  <c r="F5" i="32" l="1"/>
  <c r="A18" i="25"/>
  <c r="A21" i="25" s="1"/>
  <c r="A22" i="25" s="1"/>
  <c r="A23" i="25" s="1"/>
  <c r="A24" i="25" s="1"/>
  <c r="G26" i="25"/>
  <c r="G29" i="25"/>
  <c r="F7" i="34"/>
  <c r="F8" i="36"/>
  <c r="F5" i="35"/>
  <c r="F9" i="36"/>
  <c r="F6" i="30"/>
  <c r="F6" i="34"/>
  <c r="F6" i="32"/>
  <c r="F6" i="35"/>
  <c r="F5" i="37"/>
  <c r="F5" i="33"/>
  <c r="F7" i="35"/>
  <c r="F9" i="32"/>
  <c r="F9" i="30"/>
  <c r="F6" i="36"/>
  <c r="F6" i="33"/>
  <c r="F8" i="35"/>
  <c r="F8" i="32"/>
  <c r="F5" i="34"/>
  <c r="F7" i="33"/>
  <c r="F5" i="36"/>
  <c r="F7" i="32"/>
  <c r="F5" i="30"/>
  <c r="F8" i="30"/>
  <c r="A7" i="5"/>
  <c r="C4" i="25"/>
  <c r="D4" i="25" s="1"/>
  <c r="C3" i="25"/>
  <c r="D3" i="25" s="1"/>
  <c r="A2" i="9"/>
  <c r="A2" i="26"/>
  <c r="D5" i="25"/>
  <c r="B6" i="25"/>
  <c r="A30" i="25" l="1"/>
  <c r="A31" i="25" s="1"/>
  <c r="A32" i="25" s="1"/>
  <c r="A25" i="25"/>
  <c r="C6" i="25"/>
  <c r="D6" i="25" s="1"/>
  <c r="B7" i="25"/>
  <c r="B8" i="25" l="1"/>
  <c r="C7" i="25"/>
  <c r="D7" i="25" s="1"/>
  <c r="B9" i="25" l="1"/>
  <c r="C8" i="25"/>
  <c r="D8" i="25" s="1"/>
  <c r="C9" i="25" l="1"/>
  <c r="D9" i="25" s="1"/>
  <c r="B10" i="25"/>
  <c r="C10" i="25" l="1"/>
  <c r="D10" i="25" s="1"/>
  <c r="B11" i="25"/>
  <c r="B12" i="25" l="1"/>
  <c r="C11" i="25"/>
  <c r="D11" i="25"/>
  <c r="C12" i="25" l="1"/>
  <c r="D12" i="25" s="1"/>
  <c r="B13" i="25"/>
  <c r="C13" i="25" l="1"/>
  <c r="D13" i="25" s="1"/>
  <c r="B14" i="25"/>
  <c r="C14" i="25" l="1"/>
  <c r="D14" i="25" s="1"/>
  <c r="B15" i="25"/>
  <c r="B16" i="25" l="1"/>
  <c r="C15" i="25"/>
  <c r="D15" i="25"/>
  <c r="B17" i="25" l="1"/>
  <c r="C16" i="25"/>
  <c r="D16" i="25" s="1"/>
  <c r="C17" i="25" l="1"/>
  <c r="B18" i="25"/>
  <c r="D17" i="25" l="1"/>
  <c r="C18" i="25"/>
  <c r="D18" i="25"/>
  <c r="B19" i="25"/>
  <c r="B20" i="25" l="1"/>
  <c r="C19" i="25"/>
  <c r="D19" i="25" s="1"/>
  <c r="D20" i="25" l="1"/>
  <c r="B21" i="25"/>
  <c r="C21" i="25" l="1"/>
  <c r="D21" i="25" s="1"/>
  <c r="B22" i="25"/>
  <c r="C22" i="25" s="1"/>
  <c r="D22" i="25" l="1"/>
  <c r="B23" i="25"/>
  <c r="B24" i="25" l="1"/>
  <c r="C23" i="25"/>
  <c r="D23" i="25"/>
  <c r="B25" i="25" l="1"/>
  <c r="C24" i="25"/>
  <c r="D24" i="25" s="1"/>
  <c r="C25" i="25" l="1"/>
  <c r="D25" i="25" s="1"/>
  <c r="B26" i="25"/>
  <c r="B27" i="25" s="1"/>
  <c r="C27" i="25" l="1"/>
  <c r="D27" i="25" s="1"/>
  <c r="C26" i="25"/>
  <c r="D26" i="25" s="1"/>
  <c r="B28" i="25" l="1"/>
  <c r="C28" i="25" l="1"/>
  <c r="D28" i="25" s="1"/>
  <c r="B29" i="25"/>
  <c r="C29" i="25" l="1"/>
  <c r="D29" i="25" s="1"/>
  <c r="B30" i="25"/>
  <c r="C30" i="25" l="1"/>
  <c r="D30" i="25" s="1"/>
  <c r="B31" i="25"/>
  <c r="L32" i="25" l="1"/>
  <c r="L31" i="25" s="1"/>
  <c r="L30" i="25" s="1"/>
  <c r="L29" i="25" s="1"/>
  <c r="L28" i="25" s="1"/>
  <c r="L27" i="25" s="1"/>
  <c r="L26" i="25" s="1"/>
  <c r="L25" i="25" s="1"/>
  <c r="L24" i="25" s="1"/>
  <c r="L23" i="25" s="1"/>
  <c r="L22" i="25" s="1"/>
  <c r="L21" i="25" s="1"/>
  <c r="L20" i="25" s="1"/>
  <c r="L19" i="25" s="1"/>
  <c r="L18" i="25" s="1"/>
  <c r="L17" i="25" s="1"/>
  <c r="L16" i="25" s="1"/>
  <c r="L15" i="25" s="1"/>
  <c r="L14" i="25" s="1"/>
  <c r="L13" i="25" s="1"/>
  <c r="L12" i="25" s="1"/>
  <c r="L11" i="25" s="1"/>
  <c r="L10" i="25" s="1"/>
  <c r="L9" i="25" s="1"/>
  <c r="L8" i="25" s="1"/>
  <c r="L7" i="25" s="1"/>
  <c r="L6" i="25" s="1"/>
  <c r="L5" i="25" s="1"/>
  <c r="L4" i="25" s="1"/>
  <c r="L3" i="25" s="1"/>
  <c r="L2" i="25" s="1"/>
  <c r="B32" i="25"/>
  <c r="C31" i="25"/>
  <c r="D31" i="25" s="1"/>
  <c r="C32" i="25" l="1"/>
  <c r="D32" i="25" s="1"/>
  <c r="B33" i="25"/>
  <c r="C33" i="25" l="1"/>
  <c r="D33" i="25" s="1"/>
  <c r="B34" i="25"/>
  <c r="C34" i="25" l="1"/>
  <c r="D34" i="25" s="1"/>
  <c r="B35" i="25"/>
  <c r="B36" i="25" l="1"/>
  <c r="C35" i="25"/>
  <c r="D35" i="25" s="1"/>
  <c r="C36" i="25" l="1"/>
  <c r="D36" i="25" s="1"/>
  <c r="B37" i="25"/>
  <c r="B38" i="25" l="1"/>
  <c r="C37" i="25"/>
  <c r="D37" i="25" s="1"/>
  <c r="C38" i="25" l="1"/>
  <c r="D38" i="25" s="1"/>
  <c r="B39" i="25"/>
  <c r="B40" i="25" l="1"/>
  <c r="C39" i="25"/>
  <c r="D39" i="25" s="1"/>
  <c r="C40" i="25" l="1"/>
  <c r="D40" i="25" s="1"/>
  <c r="B41" i="25"/>
  <c r="B42" i="25" l="1"/>
  <c r="C41" i="25"/>
  <c r="D41" i="25" s="1"/>
  <c r="C42" i="25" l="1"/>
  <c r="D42" i="25" s="1"/>
  <c r="B43" i="25"/>
  <c r="B44" i="25" l="1"/>
  <c r="C43" i="25"/>
  <c r="D43" i="25" s="1"/>
  <c r="C44" i="25" l="1"/>
  <c r="D44" i="25" s="1"/>
  <c r="B45" i="25"/>
  <c r="C45" i="25" l="1"/>
  <c r="D45" i="25" s="1"/>
  <c r="P54" i="31"/>
</calcChain>
</file>

<file path=xl/sharedStrings.xml><?xml version="1.0" encoding="utf-8"?>
<sst xmlns="http://schemas.openxmlformats.org/spreadsheetml/2006/main" count="3049" uniqueCount="723">
  <si>
    <t>A1 Identifier le besoin et les exigences</t>
  </si>
  <si>
    <t>Connaissances</t>
  </si>
  <si>
    <t>S1</t>
  </si>
  <si>
    <t>A2 Définir les frontières de l'analyse</t>
  </si>
  <si>
    <t>S2</t>
  </si>
  <si>
    <t>A3 Appréhender les analyses fonctionnelle et structurelle</t>
  </si>
  <si>
    <t>S4</t>
  </si>
  <si>
    <t>S3</t>
  </si>
  <si>
    <t>A4 Caractériser des écarts</t>
  </si>
  <si>
    <t>A5 Apprécier la pertinence et la validité des résultats</t>
  </si>
  <si>
    <t>B1 Identifier et caractériser les grandeurs physiques</t>
  </si>
  <si>
    <t>B2 Proposer un modèle de connaissance et de comportement</t>
  </si>
  <si>
    <t>B3 Valider un modèle</t>
  </si>
  <si>
    <t>C1 Proposer une démarche de résolution</t>
  </si>
  <si>
    <t>Correction</t>
  </si>
  <si>
    <t>C2 Procéder à la mise en oeuvre d’une démarche de résolution analytique</t>
  </si>
  <si>
    <t>C3 Procéder à la mise en oeuvre d’une démarche de résolution numérique</t>
  </si>
  <si>
    <t>D1 S'approprier le fonctionnement d'un système pluritechnologique</t>
  </si>
  <si>
    <t>D2 Proposer et justifier un protocole expérimental</t>
  </si>
  <si>
    <t>D3 Mettre en oeuvre un protocole expérimental</t>
  </si>
  <si>
    <t>E – Concevoir</t>
  </si>
  <si>
    <t>Choisir un type de correcteur adapté</t>
  </si>
  <si>
    <t>F1 Rechercher et traiter des informations</t>
  </si>
  <si>
    <t>F2 Mettre en oeuvre une communication</t>
  </si>
  <si>
    <t>Chaîne d’énergie et d'information</t>
  </si>
  <si>
    <t>Linéarisation des systèmes non linéaires</t>
  </si>
  <si>
    <t>Linéariser le modèle autour d’un point de fonctionnement</t>
  </si>
  <si>
    <t>Vérifier la cohérence du modèle choisi avec les résultats d’expérimentation</t>
  </si>
  <si>
    <t>Réduire l’ordre de la fonction de transfert selon l’objectif visé, à partir des pôles dominants qui déterminent la dynamique asymptotique du système</t>
  </si>
  <si>
    <t>Correction d’un système asservi</t>
  </si>
  <si>
    <t>Associer un modèle à une source d’énergie</t>
  </si>
  <si>
    <t>Associer un modèle aux composants d’une chaîne d’énergie</t>
  </si>
  <si>
    <t>Associer un modèle aux composants d’une chaîne d’information</t>
  </si>
  <si>
    <t>Mod2.C1</t>
  </si>
  <si>
    <t>Mod2.C1.SF4</t>
  </si>
  <si>
    <t>Mod2.C1.SF5</t>
  </si>
  <si>
    <t>Mod2.C1.SF6</t>
  </si>
  <si>
    <t>Mod2.C8</t>
  </si>
  <si>
    <t>Mod2.C8.SF1</t>
  </si>
  <si>
    <t>Pôles dominants et réduction de l’ordre du modèle : principe,  justification</t>
  </si>
  <si>
    <t>Mod3.C1</t>
  </si>
  <si>
    <t>Mod3.C2</t>
  </si>
  <si>
    <t>Proposer la démarche de réglage d’un correcteur proportionnel, proportionnel intégral et à avance de phase</t>
  </si>
  <si>
    <t>Res1.C4</t>
  </si>
  <si>
    <t>Les relations entre les paramètres de réglage sont fournies.</t>
  </si>
  <si>
    <t>Res2.C4</t>
  </si>
  <si>
    <t>Res2.C5</t>
  </si>
  <si>
    <t>Res2.C6</t>
  </si>
  <si>
    <t>Res2.C7</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</si>
  <si>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</si>
  <si>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</si>
  <si>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</si>
  <si>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</si>
  <si>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Res2.C10</t>
  </si>
  <si>
    <t>Stabilité des SLCI : définition entrée bornée - sortie bornée (EB-SB)</t>
  </si>
  <si>
    <t>Stabilité des SLCI : position des pôles dans le plan complexe</t>
  </si>
  <si>
    <t>Stabilité des SLCI : marges de stabilité (de gain et de phase)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</si>
  <si>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</si>
  <si>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</si>
  <si>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</si>
  <si>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</si>
  <si>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</si>
  <si>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</si>
  <si>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Cette correction ne concerne que les correcteurs à actions proportionnelle, proportionnelle intégral et à avance de phase.</t>
  </si>
  <si>
    <t>Con.C2</t>
  </si>
  <si>
    <t>Point de fonctionnement : Non-linéarités (hystérésis, saturation, seuil)</t>
  </si>
  <si>
    <t>Stabilité des SLCI : équation caractéristique</t>
  </si>
  <si>
    <t xml:space="preserve">Cycle 3 : Concevoir la partie commande des systèmes asservis afin de valider leurs performances. </t>
  </si>
  <si>
    <t>Cycle</t>
  </si>
  <si>
    <t>Cours</t>
  </si>
  <si>
    <t>TD</t>
  </si>
  <si>
    <t>Semaine</t>
  </si>
  <si>
    <t>Evaluation</t>
  </si>
  <si>
    <t>Divers</t>
  </si>
  <si>
    <t>Num</t>
  </si>
  <si>
    <t>Vacances de Noël</t>
  </si>
  <si>
    <t>TIPE</t>
  </si>
  <si>
    <t>Compétences</t>
  </si>
  <si>
    <t>TD 1</t>
  </si>
  <si>
    <t>TP 1</t>
  </si>
  <si>
    <t>TP 2</t>
  </si>
  <si>
    <t>x</t>
  </si>
  <si>
    <t>Modéliser</t>
  </si>
  <si>
    <t>Analyser</t>
  </si>
  <si>
    <t>Résoudre</t>
  </si>
  <si>
    <t>Expérimenter</t>
  </si>
  <si>
    <t>Communiquer</t>
  </si>
  <si>
    <t>Mod 2 : Proposer un modèle de connaissance et de comportement
Mod 3 : Valider un modèle</t>
  </si>
  <si>
    <t>Cordeuse</t>
  </si>
  <si>
    <t>Maxpid</t>
  </si>
  <si>
    <t>Nacelle</t>
  </si>
  <si>
    <t>Comax</t>
  </si>
  <si>
    <t>Barrière Sympact</t>
  </si>
  <si>
    <t>Conc.</t>
  </si>
  <si>
    <t>Comment prévoir le comportement des systèmes dans le but de minimiser les écarts entre le besoin de l'utilisateur et le réel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</si>
  <si>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</si>
  <si>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</si>
  <si>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</si>
  <si>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</si>
  <si>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</si>
  <si>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</si>
  <si>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</si>
  <si>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</si>
  <si>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</si>
  <si>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</si>
  <si>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</si>
  <si>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</si>
  <si>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</si>
  <si>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</si>
  <si>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</si>
  <si>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</si>
  <si>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</si>
  <si>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</si>
  <si>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</si>
  <si>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</si>
  <si>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</si>
  <si>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</si>
  <si>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</si>
  <si>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</si>
  <si>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</si>
  <si>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</si>
  <si>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</si>
  <si>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</si>
  <si>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</si>
  <si>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</si>
  <si>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</si>
  <si>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</si>
  <si>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</si>
  <si>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</si>
  <si>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</si>
  <si>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</si>
  <si>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</si>
  <si>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</si>
  <si>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</si>
  <si>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</si>
  <si>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</si>
  <si>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</si>
  <si>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</si>
  <si>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</si>
  <si>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</si>
  <si>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</si>
  <si>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</si>
  <si>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</si>
  <si>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</si>
  <si>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</si>
  <si>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</si>
  <si>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</si>
  <si>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</si>
  <si>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</si>
  <si>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</si>
  <si>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</si>
  <si>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</si>
  <si>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</si>
  <si>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</si>
  <si>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</si>
  <si>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</si>
  <si>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</si>
  <si>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</si>
  <si>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</si>
  <si>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</si>
  <si>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</si>
  <si>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</si>
  <si>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</si>
  <si>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</si>
  <si>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</si>
  <si>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</si>
  <si>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</si>
  <si>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</si>
  <si>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</si>
  <si>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</si>
  <si>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</si>
  <si>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</si>
  <si>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</si>
  <si>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</si>
  <si>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</si>
  <si>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</si>
  <si>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</si>
  <si>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</si>
  <si>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</si>
  <si>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</si>
  <si>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</si>
  <si>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</si>
  <si>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</si>
  <si>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</si>
  <si>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</si>
  <si>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</si>
  <si>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</si>
  <si>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</si>
  <si>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</si>
  <si>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</si>
  <si>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</si>
  <si>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</si>
  <si>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</si>
  <si>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</si>
  <si>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</si>
  <si>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</si>
  <si>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</si>
  <si>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</si>
  <si>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</si>
  <si>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</si>
  <si>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</si>
  <si>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</si>
  <si>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</si>
  <si>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</si>
  <si>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</si>
  <si>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</si>
  <si>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</si>
  <si>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</si>
  <si>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</si>
  <si>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</si>
  <si>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</si>
  <si>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</si>
  <si>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</si>
  <si>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 xml:space="preserve">Présentation programme. </t>
  </si>
  <si>
    <t>Evaluations MP</t>
  </si>
  <si>
    <t>Drone D2C</t>
  </si>
  <si>
    <t>Vacances de printemps</t>
  </si>
  <si>
    <t>Dans certaines conditions, un système peut être précis ou non, rapide ou non, stable ou non. Est-il possible de prévoir les performances des systèmes ?</t>
  </si>
  <si>
    <t>ControlX</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</si>
  <si>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</si>
  <si>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</si>
  <si>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</si>
  <si>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</si>
  <si>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</si>
  <si>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</si>
  <si>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</si>
  <si>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</si>
  <si>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</si>
  <si>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</si>
  <si>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</si>
  <si>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</si>
  <si>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</si>
  <si>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</si>
  <si>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</si>
  <si>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</si>
  <si>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</si>
  <si>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</si>
  <si>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</si>
  <si>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</si>
  <si>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</si>
  <si>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</si>
  <si>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</si>
  <si>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</si>
  <si>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</si>
  <si>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</si>
  <si>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</si>
  <si>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</si>
  <si>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</si>
  <si>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</si>
  <si>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</si>
  <si>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</si>
  <si>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</si>
  <si>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</si>
  <si>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</si>
  <si>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</si>
  <si>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</si>
  <si>
    <t>DDS Devoir 2 - Centrale Supelec 2015
Colles</t>
  </si>
  <si>
    <t>CE 30 minutes</t>
  </si>
  <si>
    <t>Exercices d'applications</t>
  </si>
  <si>
    <t>TD 1h</t>
  </si>
  <si>
    <t>TD Drone</t>
  </si>
  <si>
    <t>TD stabilisateur gyroscopique</t>
  </si>
  <si>
    <t>Identifiier les limites de la stabilité d'un système</t>
  </si>
  <si>
    <t>Identifier les limites de la stabilité d'un système</t>
  </si>
  <si>
    <t>Tracé du diagramme de Bode d'un systèle réel</t>
  </si>
  <si>
    <t>Cheville du Robot NAO
ControlX</t>
  </si>
  <si>
    <t>RobotDelta2D</t>
  </si>
  <si>
    <t>Portail</t>
  </si>
  <si>
    <t>Robot Eric</t>
  </si>
  <si>
    <t>Evolap</t>
  </si>
  <si>
    <t>MobyCrea</t>
  </si>
  <si>
    <t>Imprimante 3D ?</t>
  </si>
  <si>
    <t>Robot RC4</t>
  </si>
  <si>
    <t>Boule BGR</t>
  </si>
  <si>
    <t>Tourelle 2 axes</t>
  </si>
  <si>
    <t>Pilote hydrau</t>
  </si>
  <si>
    <t>PCSI/PSI</t>
  </si>
  <si>
    <t>A</t>
  </si>
  <si>
    <t>Analyser le besoin et les exigences</t>
  </si>
  <si>
    <t>A1-01</t>
  </si>
  <si>
    <t>Décrire le besoin et les exigences.</t>
  </si>
  <si>
    <t>Ingénierie Système et diagrammes associés.
Cahier des charges.</t>
  </si>
  <si>
    <t>A1-02</t>
  </si>
  <si>
    <t>Traduire un besoin fonctionnel en exigences.</t>
  </si>
  <si>
    <t xml:space="preserve">Impact environnemental.
Analyse du cycle de vie (extraction, fabrication, utilisation, fin de vie, recyclage et transport).
Critères et niveaux. </t>
  </si>
  <si>
    <t>A1-03</t>
  </si>
  <si>
    <t>Définir les domaines d’application et les critères technico-économiques et environnementaux.</t>
  </si>
  <si>
    <t>A1-04</t>
  </si>
  <si>
    <t>Qualifier et quantifier les exigences.</t>
  </si>
  <si>
    <t>A1-05</t>
  </si>
  <si>
    <t>Évaluer l’impact environnemental et sociétal.</t>
  </si>
  <si>
    <t>Définir les frontières de l'analyse</t>
  </si>
  <si>
    <t>A2-01</t>
  </si>
  <si>
    <t>Isoler un système et justifier l’isolement.</t>
  </si>
  <si>
    <t>Frontière de l’étude.
Milieu extérieur.</t>
  </si>
  <si>
    <t>A2-02</t>
  </si>
  <si>
    <t xml:space="preserve">Définir les éléments influents du milieu extérieur. </t>
  </si>
  <si>
    <t>A2-03</t>
  </si>
  <si>
    <t>Identifier la nature des flux échangés traversant la frontière d’étude.</t>
  </si>
  <si>
    <t>Flux de matière, d’énergie et d’information (définition, nature et codage).</t>
  </si>
  <si>
    <t>A3</t>
  </si>
  <si>
    <t>Analyser l'organisation fonctionnelle et structurelle</t>
  </si>
  <si>
    <t>A3-01</t>
  </si>
  <si>
    <t>Associer les fonctions aux constituants.</t>
  </si>
  <si>
    <t>Architecture fonctionnelle et structurelle.
Diagramme de définition de blocs.
Diagramme de bloc interne.
Chaines fonctionnelles (chaine d'information et chaine de puissance).
Fonctions acquérir, traiter et communiquer.
Fonctions alimenter, moduler, convertir, transmettre et agir.
Systèmes asservis et séquentiels.</t>
  </si>
  <si>
    <t>A3-02</t>
  </si>
  <si>
    <t>Justifier le choix des constituants dédiés aux fonctions d’un système.</t>
  </si>
  <si>
    <t>A3-03</t>
  </si>
  <si>
    <t>Identifier et décrire les chaines fonctionnelles du système.</t>
  </si>
  <si>
    <t>A3-04</t>
  </si>
  <si>
    <t>Identifier et décrire les liens entre les chaines fonctionnelles.</t>
  </si>
  <si>
    <t>A3-05</t>
  </si>
  <si>
    <t>Caractériser un constituant de la chaine de puissance.</t>
  </si>
  <si>
    <t>Alimentation d'énergie.
Association de préactionneurs et d’actionneurs :
 – caractéristiques ;
 – réversibilité ;
 – domaines d'application.
Transmetteurs de puissance :
 – caractéristiques ;
 – réversibilité ;
 – domaines d'application.</t>
  </si>
  <si>
    <t>A3-06</t>
  </si>
  <si>
    <t>Caractériser un constituant de la chaine d’information.</t>
  </si>
  <si>
    <t>Capteurs :
 – fonctions ;
 – nature des grandeurs physiques d’entrées et de sorties ;
 – nature du signal et support de l’information.</t>
  </si>
  <si>
    <t>A3-07</t>
  </si>
  <si>
    <t xml:space="preserve">Analyser un algorithme. </t>
  </si>
  <si>
    <t>Définition et appel d'une fonction.
Variables (type et portée).
Structures algorithmiques (boucles et tests).</t>
  </si>
  <si>
    <t>A3-08</t>
  </si>
  <si>
    <t xml:space="preserve">Analyser les principes d'intelligence artificielle. </t>
  </si>
  <si>
    <t>Régression et classification, apprentissages supervisé et non supervisé.
Phases d'apprentissage et d'inférence.
Modèle linéaire monovariable ou multivariable.
Réseaux de neurones (couches d'entrée, cachées et de sortie, neurones, biais, poids et fonction d'activation).</t>
  </si>
  <si>
    <t>A3-09</t>
  </si>
  <si>
    <t>Interpréter tout ou partie de l’évolution temporelle d’un système séquentiel.</t>
  </si>
  <si>
    <t>Diagramme d'états.
État, transition, événement, condition de garde, activité et action.</t>
  </si>
  <si>
    <t>A3-10</t>
  </si>
  <si>
    <t>Identifier la structure d'un système asservi.</t>
  </si>
  <si>
    <t>Grandeurs d'entrée et de sortie.
Capteur, chaine directe, chaine de retour, commande, comparateur, consigne, correcteur et perturbation.
Poursuite et régulation.</t>
  </si>
  <si>
    <t>A4</t>
  </si>
  <si>
    <t>Analyser les performances et les écarts</t>
  </si>
  <si>
    <t>A4-01</t>
  </si>
  <si>
    <t>Extraire un indicateur de performance pertinent à partir du cahier des charges ou de résultats issus de l'expérimentation ou de la simulation.</t>
  </si>
  <si>
    <t>Ordre de grandeur.
Homogénéité des résultats.
Matrice de confusion (tableau de contingence), sensibilité et spécificité d'un test.</t>
  </si>
  <si>
    <t>A4-02</t>
  </si>
  <si>
    <t>Caractériser les écarts entre les performances.</t>
  </si>
  <si>
    <t>A4-03</t>
  </si>
  <si>
    <t xml:space="preserve">Interpréter et vérifier la cohérence des résultats obtenus expérimentalement, analytiquement ou numériquement. </t>
  </si>
  <si>
    <t>A4-04</t>
  </si>
  <si>
    <t>Rechercher et proposer des causes aux écarts constatés.</t>
  </si>
  <si>
    <t>B</t>
  </si>
  <si>
    <t>Choisir les grandeurs physiques et les caractériser</t>
  </si>
  <si>
    <t>B1-01</t>
  </si>
  <si>
    <t>Identifier les performances à prévoir ou à évaluer.</t>
  </si>
  <si>
    <t>Grandeurs flux, grandeurs effort.</t>
  </si>
  <si>
    <t>B1-02</t>
  </si>
  <si>
    <t>Identifier les grandeurs d'entrée et de sortie d’un modèle.</t>
  </si>
  <si>
    <t>B1-03</t>
  </si>
  <si>
    <t>Identifier les paramètres d’un modèle.</t>
  </si>
  <si>
    <t>B1-04</t>
  </si>
  <si>
    <t>Identifier et justifier les hypothèses nécessaires à la modélisation.</t>
  </si>
  <si>
    <t>Proposer un modèle de connaissance et de comportement</t>
  </si>
  <si>
    <t>B2-01</t>
  </si>
  <si>
    <t>Choisir un modèle adapté aux performances à prévoir ou à évaluer.</t>
  </si>
  <si>
    <t>Phénomènes physiques.
Domaine de validité.
Solide indéformable.</t>
  </si>
  <si>
    <t>B2-02</t>
  </si>
  <si>
    <t>Compléter un modèle multiphysique.</t>
  </si>
  <si>
    <t>Paramètres d'un modèle.
Grandeurs flux et effort.
Sources parfaites.</t>
  </si>
  <si>
    <t>B2-03</t>
  </si>
  <si>
    <t>Associer un modèle aux composants des chaines fonctionnelles.</t>
  </si>
  <si>
    <t>B2-04</t>
  </si>
  <si>
    <t>Établir un modèle de connaissance par des fonctions de transfert.</t>
  </si>
  <si>
    <t>Systèmes linéaires continus et invariants :
 – causalité ;
 – modélisation par équations différentielles ;
 – transformées de Laplace ;
 – fonction de transfert ;
 – forme canonique ;
 – gain, ordre, classe, pôles et zéros.</t>
  </si>
  <si>
    <t>B2-05</t>
  </si>
  <si>
    <t>Modéliser le signal d'entrée.</t>
  </si>
  <si>
    <t>Signaux canoniques d’entrée :
 – impulsion ;
 – échelon ;
 – rampe ;
 – signaux périodiques.</t>
  </si>
  <si>
    <t>B2-06</t>
  </si>
  <si>
    <t xml:space="preserve">Établir un modèle de comportement à partir d'une réponse temporelle ou fréquentielle. </t>
  </si>
  <si>
    <t>Premier ordre, deuxième ordre, dérivateur, intégrateur, gain et retard.
Paramètres caractéristiques.
Allures des réponses indicielle et fréquentielle.
Diagramme de Bode.</t>
  </si>
  <si>
    <t>B2-07</t>
  </si>
  <si>
    <t xml:space="preserve">Modéliser un système par schéma-blocs. </t>
  </si>
  <si>
    <t>Schéma-blocs organique d'un système.
Élaboration, manipulation et réduction de schéma-blocs.
Fonctions de transfert :
 – chaîne directe et chaîne de retour ;
 – boucle ouverte et boucle fermée.</t>
  </si>
  <si>
    <t>B2-08</t>
  </si>
  <si>
    <t>Simplifier un modèle.</t>
  </si>
  <si>
    <t>Linéarisation d'un modèle autour d'un point de fonctionnement.
Pôles dominants et réduction de l’ordre du modèle :
 – principe ;
 – justification ;
 – limites.</t>
  </si>
  <si>
    <t>B2-09</t>
  </si>
  <si>
    <t xml:space="preserve">Modéliser un correcteur numérique. </t>
  </si>
  <si>
    <t>Caractérisation des signaux à temps discret (échantillonnage et quantification).
Modélisation par équations aux différences (équations de récurrence) d'un correcteur numérique (proportionnel, proportionnel intégral et à avance de phase).</t>
  </si>
  <si>
    <t>B2-10</t>
  </si>
  <si>
    <t>Déterminer les caractéristiques d'un solide ou d'un ensemble de solides indéformables.</t>
  </si>
  <si>
    <t>Solide indéformable : 
 – définition ; 
 – repère ; 
 – équivalence solide/repère ;
 – volume et masse ;
 – centre d'inertie ;
 – matrice d'inertie.</t>
  </si>
  <si>
    <t>B2-11</t>
  </si>
  <si>
    <t>Proposer une modélisation des liaisons avec leurs caractéristiques géométriques.</t>
  </si>
  <si>
    <t>Liaisons :
 – liaisons parfaites ;
 – degrés de liberté ;
 – classe d'équivalence cinématique ;
 – géométrie des contacts entre deux solides ;
 – liaisons normalisées entre solides, caractéristiques géométriques et repères d’expression privilégiés ;
 – paramètres géométriques linéaires et angulaires ;
 – symboles normalisés.
Graphe de liaisons.
Schéma cinématique.</t>
  </si>
  <si>
    <t>B2-12</t>
  </si>
  <si>
    <t>Proposer un modèle cinématique à partir d'un système réel ou d'une maquette numérique.</t>
  </si>
  <si>
    <t>B2-13</t>
  </si>
  <si>
    <t>Modéliser la cinématique d'un ensemble de solides.</t>
  </si>
  <si>
    <t>Vecteur position.
Mouvements simple (translation et rotation) et composé.
Trajectoire d'un point.
Définition du vecteur vitesse et du vecteur taux de rotation.
Définition du vecteur accélération.
Composition des mouvements.
Définition du contact ponctuel entre deux solides (roulement et glissement).
Torseur cinématique (champ des vecteurs vitesse).</t>
  </si>
  <si>
    <t>B2-14</t>
  </si>
  <si>
    <t>Modéliser une action mécanique.</t>
  </si>
  <si>
    <t>Modèle local (densités linéique, surfacique et volumique d'effort). Actions à distance et de contact.
Modèle global.
Passage d’un modèle local au modèle global.
Frottements sec (lois de Coulomb) et visqueux.
Torseur des actions mécaniques transmissibles.
Torseur d’une action mécanique extérieure.
Torseurs couple et glisseur.</t>
  </si>
  <si>
    <t>B2-15</t>
  </si>
  <si>
    <t>Simplifier un modèle de mécanisme.</t>
  </si>
  <si>
    <t>Associations de liaisons en série et en parallèle.
Liaisons équivalentes (approches cinématique et statique).
Conditions et limites de la modélisation plane.</t>
  </si>
  <si>
    <t>B2-16</t>
  </si>
  <si>
    <t>Modifier un modèle pour le rendre isostatique.</t>
  </si>
  <si>
    <t>Mobilité du modèle d’un mécanisme. 
Hyperstatisme du modèle.
Substitution de liaisons.</t>
  </si>
  <si>
    <t>B2-17</t>
  </si>
  <si>
    <t>Décrire le comportement d'un système séquentiel.</t>
  </si>
  <si>
    <t>Diagramme d'états.</t>
  </si>
  <si>
    <t>B3</t>
  </si>
  <si>
    <t>Valider un modèle</t>
  </si>
  <si>
    <t>B3-01</t>
  </si>
  <si>
    <t>Vérifier la cohérence du modèle choisi en confrontant les résultats analytiques et/ou numériques aux résultats expérimentaux.</t>
  </si>
  <si>
    <t>Critères de performances.</t>
  </si>
  <si>
    <t>B3-02</t>
  </si>
  <si>
    <t>Préciser les limites de validité d'un modèle.</t>
  </si>
  <si>
    <t>Point de fonctionnement.
Non-linéarités (courbure, hystérésis, saturation, seuil) et retard pur.</t>
  </si>
  <si>
    <t>B3-03</t>
  </si>
  <si>
    <t>Modifier les paramètres et enrichir le modèle pour minimiser l’écart entre les résultats analytiques et/ou numériques et les résultats expérimentaux.</t>
  </si>
  <si>
    <t>C</t>
  </si>
  <si>
    <t>Proposer une démarche de résolution</t>
  </si>
  <si>
    <t>C1-01</t>
  </si>
  <si>
    <t>Proposer une démarche permettant d'évaluer les performances des systèmes asservis.</t>
  </si>
  <si>
    <t>Critères du cahier des charges : 
 – stabilité (marges de stabilité, amortissement et dépassement relatif) ;
 – précision (erreur/écart statique et erreur de trainage) ;
 – rapidité (temps de réponse à 5 %, bande passante et retard de trainage).</t>
  </si>
  <si>
    <t>C1-02</t>
  </si>
  <si>
    <t>Proposer une démarche de réglage d'un correcteur.</t>
  </si>
  <si>
    <t>Compensation de pôles, réglage de marges, amortissement, rapidité et bande passante.
Application aux correcteurs de type proportionnel, proportionnel intégral et à avance de phase.</t>
  </si>
  <si>
    <t>C1-03</t>
  </si>
  <si>
    <t xml:space="preserve">Choisir une démarche de résolution d’un problème d'ingénierie numérique ou d'intelligence artificielle. </t>
  </si>
  <si>
    <t>Décomposition d'un problème complexe en sous problèmes simples.
Choix des algorithmes (réseaux de neurones, k plus proches voisins et régression linéaire multiple).</t>
  </si>
  <si>
    <t>C1-04</t>
  </si>
  <si>
    <t xml:space="preserve">Proposer une démarche permettant d'obtenir une loi entrée-sortie géométrique. </t>
  </si>
  <si>
    <t>Fermetures géométriques.</t>
  </si>
  <si>
    <t>C1-05</t>
  </si>
  <si>
    <t>Proposer une démarche permettant la détermination d’une action mécanique inconnue ou d'une loi de mouvement.</t>
  </si>
  <si>
    <t>Graphe de structure.
Choix des isolements.
Choix des équations à écrire pour appliquer le principe fondamental de la statique ou le principe fondamental de la dynamique dans un référentiel galiléen.
Théorème de l'énergie cinétique.</t>
  </si>
  <si>
    <t>Mettre en œuvre une démarche de résolution analytique</t>
  </si>
  <si>
    <t>C2-01</t>
  </si>
  <si>
    <t>Déterminer la réponse temporelle.</t>
  </si>
  <si>
    <t>Expressions des solutions des équations différentielles pour les systèmes d’ordre 1 et 2 soumis à une entrée échelon. 
Allures des solutions des équations différentielles d’ordre 1 et 2 pour les entrées de type impulsion, échelon, rampe et sinus (en régime permanent).</t>
  </si>
  <si>
    <t>C2-02</t>
  </si>
  <si>
    <t>Allures des diagrammes réel et asymptotique de Bode.</t>
  </si>
  <si>
    <t>C2-03</t>
  </si>
  <si>
    <t>Déterminer les performances d'un système asservi.</t>
  </si>
  <si>
    <t>Stabilité d'un système asservi : 
 – définition ;
 – amortissement ;
 – position des pôles dans le plan complexe ;
 – marges de stabilité.
Rapidité d'un système :
 – temps de réponse à 5 % ;
 – bande passante.
Précision d'un système asservi :
 – théorème de la valeur finale ;
 – écart/erreur statique (consigne ou perturbation) ;
 – erreur de trainage vis-à-vis de la consigne ;
 – lien entre la classe de la fonction de transfert en boucle ouverte et l’écart statique.</t>
  </si>
  <si>
    <t>C2-04</t>
  </si>
  <si>
    <t>Mettre en œuvre une démarche de réglage d’un correcteur.</t>
  </si>
  <si>
    <t>Correcteurs proportionnel, proportionnel intégral et à avance de phase.</t>
  </si>
  <si>
    <t>C2-05</t>
  </si>
  <si>
    <t>Caractériser le mouvement d’un repère par rapport à un autre repère.</t>
  </si>
  <si>
    <t>Trajectoire d’un point.
Mouvements de translation et de rotation.
Mouvement composé.</t>
  </si>
  <si>
    <t>C2-06</t>
  </si>
  <si>
    <t xml:space="preserve">Déterminer les relations entre les grandeurs géométriques ou cinématiques. </t>
  </si>
  <si>
    <t>C2-07</t>
  </si>
  <si>
    <t>Déterminer les actions mécaniques en statique.</t>
  </si>
  <si>
    <t>Référentiel galiléen.
Principe fondamental de la statique.
Principe des actions réciproques.</t>
  </si>
  <si>
    <t>C2-08</t>
  </si>
  <si>
    <t>Déterminer les actions mécaniques en dynamique dans le cas où le mouvement est imposé.</t>
  </si>
  <si>
    <t>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</si>
  <si>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C2-09</t>
  </si>
  <si>
    <t>Déterminer la loi de mouvement dans le cas où les efforts extérieurs sont connus.</t>
  </si>
  <si>
    <t>C3</t>
  </si>
  <si>
    <t>Mettre en œuvre une démarche de résolution numérique</t>
  </si>
  <si>
    <t>C3-01</t>
  </si>
  <si>
    <t xml:space="preserve">Mener une simulation numérique. </t>
  </si>
  <si>
    <t>Choix des grandeurs physiques.
Choix du solveur et de ses paramètres (pas de discrétisation et durée de la simulation).
Choix des paramètres de classification.
Influence des paramètres du modèle sur les performances.</t>
  </si>
  <si>
    <t>C3-02</t>
  </si>
  <si>
    <t xml:space="preserve">Résoudre numériquement une équation ou un système d'équations. </t>
  </si>
  <si>
    <t>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t>
  </si>
  <si>
    <t>C3-03</t>
  </si>
  <si>
    <t xml:space="preserve">Résoudre un problème en utilisant une solution d'intelligence artificielle. </t>
  </si>
  <si>
    <t>Apprentissage supervisé.
Choix des données d'apprentissage.
Mise en œuvre des algorithmes (réseaux de neurones, k plus proches voisins et régression linéaire multiple).
Phases d'apprentissage et d'inférence.</t>
  </si>
  <si>
    <t>D</t>
  </si>
  <si>
    <t>D1</t>
  </si>
  <si>
    <t>Mettre en œuvre un système</t>
  </si>
  <si>
    <t>D1-01</t>
  </si>
  <si>
    <t>Mettre en œuvre un système en suivant un protocole.</t>
  </si>
  <si>
    <t>D1-02</t>
  </si>
  <si>
    <t>Repérer les constituants réalisant les principales fonctions des chaines fonctionnelles.</t>
  </si>
  <si>
    <t>Fonctions acquérir, traiter et communiquer.
Fonctions alimenter, moduler, convertir, transmettre et agir.</t>
  </si>
  <si>
    <t>D1-03</t>
  </si>
  <si>
    <t>Identifier les grandeurs physiques d’effort et de flux.</t>
  </si>
  <si>
    <t>D2</t>
  </si>
  <si>
    <t>Proposer et justifier un protocole expérimental</t>
  </si>
  <si>
    <t>D2-01</t>
  </si>
  <si>
    <t>Choisir le protocole en fonction de l'objectif visé.</t>
  </si>
  <si>
    <t>D2-02</t>
  </si>
  <si>
    <t>Choisir les configurations matérielles et logicielles du système en fonction de l'objectif visé par l'expérimentation.</t>
  </si>
  <si>
    <t>D2-03</t>
  </si>
  <si>
    <t>Choisir les réglages du système en fonction de l'objectif visé par l'expérimentation.</t>
  </si>
  <si>
    <t>D2-04</t>
  </si>
  <si>
    <t>Choisir la grandeur physique à mesurer ou justifier son choix.</t>
  </si>
  <si>
    <t>D2-05</t>
  </si>
  <si>
    <t>Choisir les entrées à imposer et les sorties pour identifier un modèle de comportement.</t>
  </si>
  <si>
    <t>D2-06</t>
  </si>
  <si>
    <t>Justifier le choix d’un capteur ou d’un appareil de mesure vis-à-vis de la grandeur physique à mesurer.</t>
  </si>
  <si>
    <t>D3</t>
  </si>
  <si>
    <t>Mettre en œuvre un protocole expérimental</t>
  </si>
  <si>
    <t>D3-01</t>
  </si>
  <si>
    <t>Régler les paramètres de fonctionnement d'un système.</t>
  </si>
  <si>
    <t>D3-02</t>
  </si>
  <si>
    <t>Mettre en œuvre un appareil de mesure adapté à la caractéristique de la grandeur à mesurer.</t>
  </si>
  <si>
    <t>D3-03</t>
  </si>
  <si>
    <t xml:space="preserve">Effectuer des traitements à partir de données. </t>
  </si>
  <si>
    <t>Traitement de fichiers de données.
Moyenne et écart type.
Moyenne glissante et filtres numériques passe-bas du premier et du second ordre.</t>
  </si>
  <si>
    <t>D3-04</t>
  </si>
  <si>
    <t>Identifier les erreurs de mesure.</t>
  </si>
  <si>
    <t>Incertitudes, résolution, quantification, échantillonnage, justesse, fidélité, linéarité et sensibilité.</t>
  </si>
  <si>
    <t>D3-05</t>
  </si>
  <si>
    <t>Identifier les erreurs de méthode.</t>
  </si>
  <si>
    <t>E</t>
  </si>
  <si>
    <t>E1</t>
  </si>
  <si>
    <t>Rechercher et traiter des informations</t>
  </si>
  <si>
    <t>E1-01</t>
  </si>
  <si>
    <t>Rechercher des informations.</t>
  </si>
  <si>
    <t>Outils de recherche.
Mots-clefs.</t>
  </si>
  <si>
    <t>E1-02</t>
  </si>
  <si>
    <t>Distinguer les différents types de documents et de données en fonction de leurs usages.</t>
  </si>
  <si>
    <t>E1-03</t>
  </si>
  <si>
    <t>Vérifier la pertinence des informations (obtention, véracité, fiabilité et précision de l'information).</t>
  </si>
  <si>
    <t>E1-04</t>
  </si>
  <si>
    <t>Extraire les informations utiles d’un dossier technique.</t>
  </si>
  <si>
    <t>E1-05</t>
  </si>
  <si>
    <t>Lire et décoder un document technique.</t>
  </si>
  <si>
    <t>Diagrammes SysML.
Schémas cinématique, électrique, hydraulique et pneumatique.</t>
  </si>
  <si>
    <t>E1-06</t>
  </si>
  <si>
    <t>Trier les informations selon des critères.</t>
  </si>
  <si>
    <t>E1-07</t>
  </si>
  <si>
    <t>Effectuer une synthèse des informations disponibles dans un dossier technique.</t>
  </si>
  <si>
    <t>E2</t>
  </si>
  <si>
    <t>Produire et échanger de l'information</t>
  </si>
  <si>
    <t>E2-01</t>
  </si>
  <si>
    <t>Choisir un outil de communication adapté à l’interlocuteur.</t>
  </si>
  <si>
    <t>E2-02</t>
  </si>
  <si>
    <t>Faire preuve d’écoute et confronter des points de vue.</t>
  </si>
  <si>
    <t>E2-03</t>
  </si>
  <si>
    <t>Présenter les étapes de son travail.</t>
  </si>
  <si>
    <t>E2-04</t>
  </si>
  <si>
    <t>Présenter de manière argumentée une synthèse des résultats.</t>
  </si>
  <si>
    <t>E2-05</t>
  </si>
  <si>
    <t xml:space="preserve">Produire des documents techniques adaptés à l'objectif de la communication. </t>
  </si>
  <si>
    <t>Diagrammes SysML.
Chaine fonctionnelle.
Schéma-blocs.
Schéma cinématique.
Graphe de structure.
Spécifications d'algorithmes.</t>
  </si>
  <si>
    <t>E2-06</t>
  </si>
  <si>
    <t>Utiliser un vocabulaire technique, des symboles et des unités adéquats.</t>
  </si>
  <si>
    <t>Grandeurs utilisées :
 – unités du système international ;
 – homogénéité des grandeurs.</t>
  </si>
  <si>
    <t>F</t>
  </si>
  <si>
    <t>Concevoir</t>
  </si>
  <si>
    <t>F1</t>
  </si>
  <si>
    <t>Concevoir l'architecture d'un système innovant</t>
  </si>
  <si>
    <t>F1-01</t>
  </si>
  <si>
    <t>Proposer une architecture fonctionnelle et organique.</t>
  </si>
  <si>
    <t>F2</t>
  </si>
  <si>
    <t>Proposer et choisir des solutions techniques</t>
  </si>
  <si>
    <t>F2-01</t>
  </si>
  <si>
    <t xml:space="preserve">Modifier la commande pour faire évoluer le comportement du système. </t>
  </si>
  <si>
    <t>Modification d'un programme :
 – système séquentiel ;
 – structures algorithmiques.
Choix et paramètres d'un correcteur.</t>
  </si>
  <si>
    <t>MPSI/MP</t>
  </si>
  <si>
    <t>Modéliser un système par schéma-blocs.</t>
  </si>
  <si>
    <t>Déterminer la réponse fréquentielle.</t>
  </si>
  <si>
    <t>Correcteurs proportionnel et proportionnel intégral.</t>
  </si>
  <si>
    <t>Loi entrée-sortie géométrique.
Loi entrée-sortie cinématique.
Transmetteurs de puissance (vis-écrou, roue et vis sans fin, trains d’engrenages simples, pignon-crémaillère et poulies-courroie).</t>
  </si>
  <si>
    <t>S2*</t>
  </si>
  <si>
    <t xml:space="preserve">Traitement de fichiers de données.
Moyenne et écart type. </t>
  </si>
  <si>
    <t>Diagrammes SysML.
Schéma cinématique.</t>
  </si>
  <si>
    <r>
      <t xml:space="preserve">Loi entrée-sortie géométrique.
Loi entrée-sortie cinématique.
Transmetteurs de puissance (vis-écrou, roue et vis sans fin, trains d’engrenages simples, </t>
    </r>
    <r>
      <rPr>
        <b/>
        <sz val="8"/>
        <color theme="1"/>
        <rFont val="Calibri"/>
        <family val="2"/>
        <scheme val="minor"/>
      </rPr>
      <t>trains épicycloïdaux,</t>
    </r>
    <r>
      <rPr>
        <sz val="8"/>
        <color theme="1"/>
        <rFont val="Calibri"/>
        <family val="2"/>
        <scheme val="minor"/>
      </rPr>
      <t xml:space="preserve"> pignon-crémaillère et poulies-courroie).</t>
    </r>
  </si>
  <si>
    <t>VACANCES D'AUTOMNE</t>
  </si>
  <si>
    <t>Cycle 1 - Modélisation multiphysique des systèmes</t>
  </si>
  <si>
    <t>Cycle 2 - Modélisation des systèmes mécaniques</t>
  </si>
  <si>
    <t>Cycle 3 - Résolution des actions mécaniques en utilisant les théorèmes généraux de la dynamique</t>
  </si>
  <si>
    <t>Cycle 4 - Résolution des lois de mouvement en utilisant les méthodes énergétiques</t>
  </si>
  <si>
    <t>Cycle 6 - Conception de la commande des systèmes asservis</t>
  </si>
  <si>
    <t>Cycle 7 - Conception de la commande des systèmes séquentiels</t>
  </si>
  <si>
    <t>Cycle 5 - Résolution de problèmes par utilisation de l'ingéniérie numérique ou l'apprentissage automatisé</t>
  </si>
  <si>
    <t>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t>
  </si>
  <si>
    <t>Torseurs cinétique et dynamique d’un solide ou d’un ensemble de solides, par rapport à un référentiel galiléen.
Principe fondamental de la dynamique en référentiel galiléen.
Énergie cinétique.</t>
  </si>
  <si>
    <t>Graphe de structure.
Choix des isolements.
Choix des équations à écrire pour appliquer le principe fondamental de la statique ou le principe fondamental de la dynamique dans un référentiel galiléen.</t>
  </si>
  <si>
    <t>Graphe de structure.
Choix des isolements.
Théorème de l'énergie cinétique.</t>
  </si>
  <si>
    <t>Evaluations PSI</t>
  </si>
  <si>
    <t>Code macro compétences</t>
  </si>
  <si>
    <t>Macro compétences</t>
  </si>
  <si>
    <t>Code compétences principale</t>
  </si>
  <si>
    <t>Compétence principale</t>
  </si>
  <si>
    <t>Code compétences</t>
  </si>
  <si>
    <t>Compétence</t>
  </si>
  <si>
    <t>Semestre</t>
  </si>
  <si>
    <t>A3 - Analyser l'organisation fonctionnelle et structurelle</t>
  </si>
  <si>
    <t>B2 - Proposer un modèle de connaissance et de comportement</t>
  </si>
  <si>
    <t>Alimentation d'énergie.
Association de préactionneurs et d’actionneurs : caractéristiques, réversibilité, domaines d'application.
Transmetteurs de puissance : caractéristiques, réversibilité, domaines d'application.</t>
  </si>
  <si>
    <t>Linéarisation d'un modèle autour d'un point de fonctionnement.
Pôles dominants et réduction de l’ordre du modèle :  principe,  justification, limites.</t>
  </si>
  <si>
    <t>De quels outils dispose-t-on pour modéliser un système multiphysique ?</t>
  </si>
  <si>
    <t>Quels outils pour prévoir  la stabilité ?</t>
  </si>
  <si>
    <t>Quels outils pour prévoir la précision ?</t>
  </si>
  <si>
    <t>L'objectif de cette séquence est que les élèves parviennent à modéliser un système asservi par plusieurs moyens (modèle de comportement, modèle de connaissance, utilisation de schéma-blocs, de modélisation multiphysique). 
Ces modèles doivent permettre de prédire les performances (stabilité, rapidité, précision).</t>
  </si>
  <si>
    <t xml:space="preserve">Modèle de comportement du QUBE. Asservissement en position ? En vitesse ? Quelles sont les limites ?
Modèle de connaissance du QUBE. Schéma-blocs et modèle multiphysique. </t>
  </si>
  <si>
    <t>DDS 
Révisions SLCI - Schéma-blocs, calcul de FT.</t>
  </si>
  <si>
    <t>Solide indéformable : définition, repère, équivalence solide/repère, volume et masse; centre d'inertie, matrice d'inertie.</t>
  </si>
  <si>
    <t>C1-05 - Proposer une démarche permettant la détermination d’une action mécanique inconnue ou d'une loi de mouvement.</t>
  </si>
  <si>
    <t>C2-08 - Déterminer les actions mécaniques en dynamique dans le cas où le mouvement est imposé.</t>
  </si>
  <si>
    <t>C1 - Proposer une démarche de résolution</t>
  </si>
  <si>
    <t>C2 - Mettre en œuvre une démarche de résolution analytique</t>
  </si>
  <si>
    <t>Comment dimensionner (c'est-à-dire choisir le couple/vitesse de rotation ou effort/vitesse de translation) des actionneurs ?</t>
  </si>
  <si>
    <t>C1-01 - Proposer une démarche permettant d'évaluer les performances des systèmes asservis.</t>
  </si>
  <si>
    <t>B2-04 - Établir un modèle de connaissance par des fonctions de transfert.</t>
  </si>
  <si>
    <t>B2-05 - Modéliser le signal d'entrée.</t>
  </si>
  <si>
    <t xml:space="preserve">B2-07 - Modéliser un système par schéma-blocs. </t>
  </si>
  <si>
    <t>C2-01 - Déterminer la réponse temporelle.</t>
  </si>
  <si>
    <t>C2-02 - Déterminer la réponse fréquentielle.</t>
  </si>
  <si>
    <t>C2-03 - Déterminer les performances d'un système asservi.</t>
  </si>
  <si>
    <t>*</t>
  </si>
  <si>
    <t xml:space="preserve">C3-02 - Résoudre numériquement une équation ou un système d'équations. </t>
  </si>
  <si>
    <t>C3 - Mettre en œuvre une démarche de résolution numérique</t>
  </si>
  <si>
    <t>Résolution d'équation différentielle uniquement.</t>
  </si>
  <si>
    <t>AX = B avec moindres carrés pour identifier des coefficients.</t>
  </si>
  <si>
    <t>Modèle de connaissance :
 * à partir d'équations différentielles;
 * à partir de schéma-blocs;
 * à partir d'un modèle multiphysique.</t>
  </si>
  <si>
    <t xml:space="preserve">Modèle de comportement : 
 * identification de la BO en temporel ou en fréquentiel;
 * identification de la BF en temporel ou en fréquentiel. </t>
  </si>
  <si>
    <t>Utilisation d'outils (modélisation multiphysique).</t>
  </si>
  <si>
    <t>DDS - Fiche Cours sur la stabilité
Exercice d'activation (lecture de marge, calcul de marge, calcul de pôles)</t>
  </si>
  <si>
    <t>Démo :
 * pendule simple : mise en équation
 * pendule inverse : mise en équation</t>
  </si>
  <si>
    <t xml:space="preserve">DDS - Expression de l'erreur sans perturbation puis avec perturbation. </t>
  </si>
  <si>
    <t>Activités pratiques</t>
  </si>
  <si>
    <t xml:space="preserve">Modélisation de l'association actionneurs et de préactionneurs. </t>
  </si>
  <si>
    <t>Association Hacheurs - Moteur à courant continu
Association distributeur - pompe ?</t>
  </si>
  <si>
    <t>Identification des caractéristiques d'un moteur à courant continu</t>
  </si>
  <si>
    <t>Modélisation du pendule du Qube en oscillation libre sans équation.</t>
  </si>
  <si>
    <t>Modéliser une chaîne de solide et valider la loi E/S</t>
  </si>
  <si>
    <t>Justifier le choix d'un actionneur</t>
  </si>
  <si>
    <t>Utilisation des maquettes MCC + Codeurs</t>
  </si>
  <si>
    <t>Comment choisir ou justifier le choix de l'actionneur d'un système complexe, en utilisant les théorèmes généraux ?</t>
  </si>
  <si>
    <t>B3 - Valider un modèle</t>
  </si>
  <si>
    <t>Comment choisir ou justifier le choix de l'actionneur d'un système complexe, en utilisant les méthodes énergétiques ?</t>
  </si>
  <si>
    <t>Situation déclenchante</t>
  </si>
  <si>
    <t>Démo : pendule sans perturbation ou avec perturbation</t>
  </si>
  <si>
    <t>Modélisation de la BO des systèmes</t>
  </si>
  <si>
    <t>Cycle 2 - Modélisation des systèmes mécaniques dans le but de choisir les actionneurs</t>
  </si>
  <si>
    <t>Modélisatio du pendule + résolution numérique</t>
  </si>
  <si>
    <t>Comment simplifier un modèle mécanique en utilisant des liaisons équivalentes ?</t>
  </si>
  <si>
    <t>Comment simplifier un modèle en le rendant isostatique ?</t>
  </si>
  <si>
    <t>Semaine 4</t>
  </si>
  <si>
    <t>Comment caractériser les caractéristiques massiques d'un solide ?</t>
  </si>
  <si>
    <t>Comment déterminer la/les lois de mouvement d'un système ayant des mouvements simples (R ou T/ bâti) ?</t>
  </si>
  <si>
    <t>B2-13 - Modéliser la cinématique d'un ensemble de solides.</t>
  </si>
  <si>
    <t>B2-14 - Modéliser une action mécanique.</t>
  </si>
  <si>
    <t xml:space="preserve">C1-04 - Proposer une démarche permettant d'obtenir une loi entrée-sortie géométrique. </t>
  </si>
  <si>
    <t xml:space="preserve">C2-06 - Déterminer les relations entre les grandeurs géométriques ou cinématiques. </t>
  </si>
  <si>
    <t>Liaisons équivalentes</t>
  </si>
  <si>
    <t>Isostatisme/Hyperstatisme</t>
  </si>
  <si>
    <t>Grandeurs massiques et inertielles</t>
  </si>
  <si>
    <t>PFD et TEC dans les cas simples</t>
  </si>
  <si>
    <t>Situations déclenchante</t>
  </si>
  <si>
    <t>Robot haptique : Liaison équivalente - Hyperstatisme</t>
  </si>
  <si>
    <t>Impact du disque d'inertie du Qube sur la dynamique du système</t>
  </si>
  <si>
    <t>Lois de mouvement - Trapèze sur la barrère et sur le COMAX</t>
  </si>
  <si>
    <t>Identification de l'inertie du balancier du D2C.</t>
  </si>
  <si>
    <t xml:space="preserve">Evaluation de l'effet de Coriolis sur le D2C. </t>
  </si>
  <si>
    <t>Comment déterminer les torseurs cinétiques et dynamique d'une pièce ou d'un ensemble de pièces ?</t>
  </si>
  <si>
    <t>Comment déterminer les lois de mouvements d'un système mécatronique complexe ?</t>
  </si>
  <si>
    <t>Comment justifier que l'on puisse négliger l'inertie ou les masses de certains composants ?</t>
  </si>
  <si>
    <t>Quelles sont les pièces dont-on peut néglier l'inertie sur le Maxpid ? Sur la cheville NAO ?</t>
  </si>
  <si>
    <t>Déterminer l'énergie à fournir par le moteur du Maxpid ? De la cheville ? Sur un cycle de mouvement.</t>
  </si>
  <si>
    <t>Comment réaliser un modèle complexe à partir de données ?</t>
  </si>
  <si>
    <t>Comment corriger le comportement d'un système asservi pour qu'il répondre au cahier des charges ?</t>
  </si>
  <si>
    <t>F2 - Proposer et choisir des solutions techniques</t>
  </si>
  <si>
    <t>Comment proposer des modèles de comportement ou de connaissances puis les valider ?</t>
  </si>
  <si>
    <t>Initié</t>
  </si>
  <si>
    <t>170 : Jeudi 20/10</t>
  </si>
  <si>
    <t>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t>
  </si>
  <si>
    <t>TD à savoir faire</t>
  </si>
  <si>
    <t>Compléter un modèle multiphysique : capteur de courant, capteur de tension, capteur de vitesse, capteur de couple, frottement.</t>
  </si>
  <si>
    <t>Mettre sous forme de schémas blocs : MCC, centrale tour en fosse et/stabilisateur mines ponts</t>
  </si>
  <si>
    <t>Identifier les coefficents d'une FTBF : centrale 2023</t>
  </si>
  <si>
    <t>Déterminer les marges</t>
  </si>
  <si>
    <t>Déterminer l'écart. Calculer écarts statique et trainage sans perturbation</t>
  </si>
  <si>
    <t>Déterminer l'écart. Calculer écarts statique et trainage avec perturbation</t>
  </si>
  <si>
    <t>Tracer et justifier un diagramme de Bode</t>
  </si>
  <si>
    <t xml:space="preserve">Journée d'intégration le mardi. </t>
  </si>
  <si>
    <t>COURS</t>
  </si>
  <si>
    <t>DS SI 4H</t>
  </si>
  <si>
    <t>SI 2h</t>
  </si>
  <si>
    <t>SI 1 ou 2h</t>
  </si>
  <si>
    <t>DM 2 pour le 8/10</t>
  </si>
  <si>
    <t>DS 6 - 4h</t>
  </si>
  <si>
    <t>DM 6 04/02</t>
  </si>
  <si>
    <t>DM 7 - 17/03</t>
  </si>
  <si>
    <t>MCC</t>
  </si>
  <si>
    <t>Chaine Fonctionnelle</t>
  </si>
  <si>
    <t>Analyse</t>
  </si>
  <si>
    <t>Modélisation Schéma blocs</t>
  </si>
  <si>
    <t xml:space="preserve">Modèle multiphysique </t>
  </si>
  <si>
    <t>Validation modèle</t>
  </si>
  <si>
    <t>Frottement et non linéarité</t>
  </si>
  <si>
    <t>MCc</t>
  </si>
  <si>
    <t>HS</t>
  </si>
  <si>
    <t>Moby crea</t>
  </si>
  <si>
    <t>Robot haptique</t>
  </si>
  <si>
    <t>MaxPID</t>
  </si>
  <si>
    <t>Symapct</t>
  </si>
  <si>
    <t>Robot Delta2D</t>
  </si>
  <si>
    <t>Plateforme 6 axes</t>
  </si>
  <si>
    <t>I3D</t>
  </si>
  <si>
    <t>BGR</t>
  </si>
  <si>
    <t>Toit de 206CC</t>
  </si>
  <si>
    <t>Sympact</t>
  </si>
  <si>
    <t>DM 3 - 19/11
Statique (Pied de grue) CHS (Piaggio) Dyn (Robot banque PT)</t>
  </si>
  <si>
    <t>DS 2 - 4h
Nacelle XENS + Quille CCMP 2014</t>
  </si>
  <si>
    <t>DM 4 - 10/12
SLED (Dyn)</t>
  </si>
  <si>
    <t>DM 1 pour le 17/09
SLED (SLCI)</t>
  </si>
  <si>
    <t>DS 1
CCS 2022 + CCINP 2022</t>
  </si>
  <si>
    <t>DM Vacances
CCS MP 2023</t>
  </si>
  <si>
    <t>DS 3 - 4h
CCS PSI 2023
OU  CCINP 2020 (?)</t>
  </si>
  <si>
    <t>DS 4 - 4h
CCMP 2022 (Stbilisateur gyro)
DM 5 - 21/01
(CCS MP 2023)</t>
  </si>
  <si>
    <t>DS 5 - 4h
CCMP 2009
CCINP 2020
XENS 2021</t>
  </si>
  <si>
    <t>DS SI 4H
CCINP 202?</t>
  </si>
  <si>
    <t>Pas cours</t>
  </si>
  <si>
    <t>Lundi Matin</t>
  </si>
  <si>
    <t>Vendredi Après Midi</t>
  </si>
  <si>
    <t>Vendredi Matin</t>
  </si>
  <si>
    <t>DAE</t>
  </si>
  <si>
    <t>Eval</t>
  </si>
  <si>
    <t xml:space="preserve">Modélisation </t>
  </si>
  <si>
    <t>Analyse correcteur</t>
  </si>
  <si>
    <t>Correction SLCI ?</t>
  </si>
  <si>
    <t>Identification des non  linéarités</t>
  </si>
  <si>
    <t>BrasBeta</t>
  </si>
  <si>
    <t>RC4</t>
  </si>
  <si>
    <t>Colle</t>
  </si>
  <si>
    <t>Pilote Hydraulique</t>
  </si>
  <si>
    <t>Colle/</t>
  </si>
  <si>
    <t>Eval1</t>
  </si>
  <si>
    <t>Eval2</t>
  </si>
  <si>
    <t>Eval3</t>
  </si>
  <si>
    <t>/colle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</si>
</sst>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C]General"/>
  </numFmts>
  <fonts count="44">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8"/>
      <color theme="1"/>
      <name val="Calibri"/>
      <family val="2"/>
      <scheme val="minor"/>
    </font>
    <font>
      <b/>
      <sz val="11"/>
      <name val="Calibri"/>
      <family val="2"/>
      <scheme val="minor"/>
    </font>
    <font>
      <b/>
      <sz val="8"/>
      <color rgb="FF0F3399"/>
      <name val="Calibri"/>
      <family val="2"/>
      <scheme val="minor"/>
    </font>
    <font>
      <sz val="8"/>
      <color rgb="FF0F3399"/>
      <name val="Calibri"/>
      <family val="2"/>
      <scheme val="minor"/>
    </font>
    <font>
      <b/>
      <sz val="8"/>
      <name val="Calibri"/>
      <family val="2"/>
      <scheme val="minor"/>
    </font>
    <font>
      <b/>
      <sz val="8"/>
      <color rgb="FFB6338D"/>
      <name val="Calibri"/>
      <family val="2"/>
      <scheme val="minor"/>
    </font>
    <font>
      <sz val="8"/>
      <color rgb="FFB6338D"/>
      <name val="Calibri"/>
      <family val="2"/>
      <scheme val="minor"/>
    </font>
    <font>
      <sz val="8"/>
      <color rgb="FFFF0000"/>
      <name val="Calibri"/>
      <family val="2"/>
      <scheme val="minor"/>
    </font>
    <font>
      <b/>
      <sz val="8"/>
      <color rgb="FFFF0000"/>
      <name val="Calibri"/>
      <family val="2"/>
      <scheme val="minor"/>
    </font>
    <font>
      <b/>
      <sz val="8"/>
      <color rgb="FFC55A11"/>
      <name val="Calibri"/>
      <family val="2"/>
      <scheme val="minor"/>
    </font>
    <font>
      <sz val="8"/>
      <color rgb="FFC55A11"/>
      <name val="Calibri"/>
      <family val="2"/>
      <scheme val="minor"/>
    </font>
    <font>
      <b/>
      <sz val="8"/>
      <color rgb="FFBF9000"/>
      <name val="Calibri"/>
      <family val="2"/>
      <scheme val="minor"/>
    </font>
    <font>
      <sz val="8"/>
      <color rgb="FFBF9000"/>
      <name val="Calibri"/>
      <family val="2"/>
      <scheme val="minor"/>
    </font>
    <font>
      <b/>
      <sz val="8"/>
      <color rgb="FF75BC37"/>
      <name val="Calibri"/>
      <family val="2"/>
      <scheme val="minor"/>
    </font>
    <font>
      <sz val="8"/>
      <color rgb="FF75BC37"/>
      <name val="Calibri"/>
      <family val="2"/>
      <scheme val="minor"/>
    </font>
    <font>
      <i/>
      <sz val="9"/>
      <color theme="0"/>
      <name val="Calibri"/>
      <family val="2"/>
      <scheme val="minor"/>
    </font>
    <font>
      <b/>
      <i/>
      <sz val="9"/>
      <color theme="0"/>
      <name val="Calibri"/>
      <family val="2"/>
      <scheme val="minor"/>
    </font>
    <font>
      <b/>
      <i/>
      <sz val="9"/>
      <color theme="1"/>
      <name val="Calibri"/>
      <family val="2"/>
      <scheme val="minor"/>
    </font>
    <font>
      <sz val="9"/>
      <color theme="1"/>
      <name val="Calibri"/>
      <family val="2"/>
    </font>
    <font>
      <i/>
      <sz val="9"/>
      <color theme="1"/>
      <name val="Calibri"/>
      <family val="2"/>
      <scheme val="minor"/>
    </font>
    <font>
      <sz val="9"/>
      <color rgb="FFFF0000"/>
      <name val="Calibri"/>
      <family val="2"/>
      <scheme val="minor"/>
    </font>
    <font>
      <sz val="8"/>
      <name val="Calibri"/>
      <family val="2"/>
      <scheme val="minor"/>
    </font>
    <font>
      <sz val="11"/>
      <color rgb="FFFF0000"/>
      <name val="Calibri"/>
      <family val="2"/>
      <scheme val="minor"/>
    </font>
  </fonts>
  <fills count="44">
    <fill>
      <patternFill patternType="none"/>
    </fill>
    <fill>
      <patternFill patternType="gray125"/>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1" tint="0.34998626667073579"/>
        <bgColor indexed="64"/>
      </patternFill>
    </fill>
    <fill>
      <patternFill patternType="solid">
        <fgColor rgb="FF85A2F3"/>
        <bgColor indexed="64"/>
      </patternFill>
    </fill>
    <fill>
      <patternFill patternType="lightUp">
        <fgColor rgb="FFB1CDFC"/>
        <bgColor auto="1"/>
      </patternFill>
    </fill>
    <fill>
      <patternFill patternType="solid">
        <fgColor rgb="FFDE8AC4"/>
        <bgColor indexed="64"/>
      </patternFill>
    </fill>
    <fill>
      <patternFill patternType="lightUp">
        <fgColor rgb="FFF5B6E7"/>
      </patternFill>
    </fill>
    <fill>
      <patternFill patternType="solid">
        <fgColor rgb="FFF36969"/>
        <bgColor indexed="64"/>
      </patternFill>
    </fill>
    <fill>
      <patternFill patternType="lightUp">
        <fgColor rgb="FFFC8F8F"/>
      </patternFill>
    </fill>
    <fill>
      <patternFill patternType="solid">
        <fgColor rgb="FFFFA357"/>
        <bgColor indexed="64"/>
      </patternFill>
    </fill>
    <fill>
      <patternFill patternType="lightUp">
        <fgColor rgb="FFFFCE77"/>
      </patternFill>
    </fill>
    <fill>
      <patternFill patternType="solid">
        <fgColor rgb="FFFDF645"/>
        <bgColor indexed="64"/>
      </patternFill>
    </fill>
    <fill>
      <patternFill patternType="lightUp">
        <fgColor rgb="FFFFFD5F"/>
      </patternFill>
    </fill>
    <fill>
      <patternFill patternType="solid">
        <fgColor rgb="FFA3D674"/>
        <bgColor indexed="64"/>
      </patternFill>
    </fill>
    <fill>
      <patternFill patternType="lightUp">
        <fgColor rgb="FFCEF19D"/>
      </patternFill>
    </fill>
    <fill>
      <patternFill patternType="solid">
        <fgColor theme="3"/>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5" tint="0.79995117038483843"/>
        <bgColor rgb="FFFC8F8F"/>
      </patternFill>
    </fill>
    <fill>
      <patternFill patternType="solid">
        <fgColor theme="6" tint="0.79998168889431442"/>
        <bgColor rgb="FFFC8F8F"/>
      </patternFill>
    </fill>
    <fill>
      <patternFill patternType="solid">
        <fgColor theme="7"/>
        <bgColor indexed="64"/>
      </patternFill>
    </fill>
    <fill>
      <patternFill patternType="solid">
        <fgColor theme="8"/>
        <bgColor indexed="64"/>
      </patternFill>
    </fill>
    <fill>
      <patternFill patternType="solid">
        <fgColor theme="8" tint="0.79998168889431442"/>
        <bgColor rgb="FFFC8F8F"/>
      </patternFill>
    </fill>
    <fill>
      <patternFill patternType="solid">
        <fgColor rgb="FFFFEFFF"/>
        <bgColor indexed="64"/>
      </patternFill>
    </fill>
    <fill>
      <patternFill patternType="solid">
        <fgColor theme="7" tint="0.79998168889431442"/>
        <bgColor rgb="FFFC8F8F"/>
      </patternFill>
    </fill>
    <fill>
      <patternFill patternType="solid">
        <fgColor theme="7" tint="0.79998168889431442"/>
        <bgColor rgb="FFB1CDFC"/>
      </patternFill>
    </fill>
    <fill>
      <patternFill patternType="solid">
        <fgColor theme="8" tint="0.79998168889431442"/>
        <bgColor rgb="FFF5B6E7"/>
      </patternFill>
    </fill>
    <fill>
      <patternFill patternType="solid">
        <fgColor theme="9"/>
        <bgColor indexed="64"/>
      </patternFill>
    </fill>
    <fill>
      <patternFill patternType="solid">
        <fgColor theme="9" tint="0.79998168889431442"/>
        <bgColor rgb="FFFC8F8F"/>
      </patternFill>
    </fill>
    <fill>
      <patternFill patternType="solid">
        <fgColor rgb="FFFFFF00"/>
        <bgColor indexed="64"/>
      </patternFill>
    </fill>
    <fill>
      <patternFill patternType="solid">
        <fgColor theme="9" tint="0.59999389629810485"/>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hair">
        <color theme="0" tint="-0.499984740745262"/>
      </left>
      <right style="hair">
        <color theme="0" tint="-0.499984740745262"/>
      </right>
      <top style="hair">
        <color theme="0" tint="-0.499984740745262"/>
      </top>
      <bottom style="hair">
        <color theme="0" tint="-0.499984740745262"/>
      </bottom>
      <diagonal/>
    </border>
    <border>
      <left style="hair">
        <color theme="0" tint="-0.499984740745262"/>
      </left>
      <right style="hair">
        <color theme="0" tint="-0.499984740745262"/>
      </right>
      <top style="hair">
        <color theme="0" tint="-0.499984740745262"/>
      </top>
      <bottom/>
      <diagonal/>
    </border>
    <border>
      <left style="hair">
        <color theme="0" tint="-0.499984740745262"/>
      </left>
      <right style="hair">
        <color theme="0" tint="-0.499984740745262"/>
      </right>
      <top/>
      <bottom/>
      <diagonal/>
    </border>
    <border>
      <left style="hair">
        <color theme="0" tint="-0.499984740745262"/>
      </left>
      <right style="hair">
        <color theme="0" tint="-0.499984740745262"/>
      </right>
      <top/>
      <bottom style="hair">
        <color theme="0" tint="-0.499984740745262"/>
      </bottom>
      <diagonal/>
    </border>
    <border>
      <left/>
      <right/>
      <top/>
      <bottom style="hair">
        <color theme="0" tint="-0.499984740745262"/>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medium">
        <color indexed="64"/>
      </top>
      <bottom style="medium">
        <color indexed="64"/>
      </bottom>
      <diagonal/>
    </border>
    <border>
      <left style="thin">
        <color indexed="64"/>
      </left>
      <right/>
      <top/>
      <bottom style="medium">
        <color indexed="64"/>
      </bottom>
      <diagonal/>
    </border>
  </borders>
  <cellStyleXfs count="2">
    <xf numFmtId="0" fontId="0" fillId="0" borderId="0"/>
    <xf numFmtId="164" fontId="5" fillId="0" borderId="0"/>
  </cellStyleXfs>
  <cellXfs count="1552">
    <xf numFmtId="0" fontId="0" fillId="0" borderId="0" xfId="0"/>
    <xf numFmtId="0" fontId="0" fillId="0" borderId="0" xfId="0" applyAlignment="1">
      <alignment horizontal="center" vertical="center"/>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15" xfId="0" applyFont="1" applyFill="1" applyBorder="1" applyAlignment="1">
      <alignment horizontal="center"/>
    </xf>
    <xf numFmtId="0" fontId="2" fillId="5"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11" borderId="8" xfId="0" applyFont="1" applyFill="1" applyBorder="1" applyAlignment="1">
      <alignment horizontal="center"/>
    </xf>
    <xf numFmtId="0" fontId="2" fillId="11" borderId="9"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15" xfId="0" applyFont="1" applyFill="1" applyBorder="1" applyAlignment="1">
      <alignment horizontal="center"/>
    </xf>
    <xf numFmtId="0" fontId="2" fillId="11" borderId="25" xfId="0" applyFont="1" applyFill="1" applyBorder="1" applyAlignment="1">
      <alignment horizontal="center"/>
    </xf>
    <xf numFmtId="0" fontId="2" fillId="6" borderId="16" xfId="0" applyFont="1" applyFill="1" applyBorder="1" applyAlignment="1">
      <alignment horizontal="center"/>
    </xf>
    <xf numFmtId="0" fontId="2" fillId="6" borderId="24" xfId="0" applyFont="1" applyFill="1" applyBorder="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5" xfId="0" applyFont="1" applyFill="1" applyBorder="1" applyAlignment="1">
      <alignment horizontal="center"/>
    </xf>
    <xf numFmtId="0" fontId="2" fillId="6" borderId="6" xfId="0" applyFont="1" applyFill="1" applyBorder="1" applyAlignment="1">
      <alignment horizontal="center"/>
    </xf>
    <xf numFmtId="0" fontId="2" fillId="8" borderId="8" xfId="0" applyFont="1" applyFill="1" applyBorder="1" applyAlignment="1">
      <alignment horizontal="center"/>
    </xf>
    <xf numFmtId="0" fontId="2" fillId="8" borderId="9"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15" xfId="0" applyFont="1" applyFill="1" applyBorder="1" applyAlignment="1">
      <alignment horizontal="center"/>
    </xf>
    <xf numFmtId="0" fontId="2" fillId="8" borderId="25" xfId="0" applyFont="1" applyFill="1" applyBorder="1" applyAlignment="1">
      <alignment horizontal="center"/>
    </xf>
    <xf numFmtId="0" fontId="2" fillId="4" borderId="16" xfId="0" applyFont="1" applyFill="1" applyBorder="1" applyAlignment="1">
      <alignment horizontal="center"/>
    </xf>
    <xf numFmtId="0" fontId="2" fillId="4" borderId="24" xfId="0" applyFont="1" applyFill="1" applyBorder="1" applyAlignment="1">
      <alignment horizontal="center"/>
    </xf>
    <xf numFmtId="0" fontId="2" fillId="4" borderId="1" xfId="0" applyFont="1" applyFill="1" applyBorder="1" applyAlignment="1">
      <alignment horizontal="center"/>
    </xf>
    <xf numFmtId="0" fontId="2" fillId="4" borderId="3" xfId="0" applyFont="1" applyFill="1" applyBorder="1" applyAlignment="1">
      <alignment horizontal="center"/>
    </xf>
    <xf numFmtId="0" fontId="2" fillId="4" borderId="5" xfId="0" applyFont="1" applyFill="1" applyBorder="1" applyAlignment="1">
      <alignment horizontal="center"/>
    </xf>
    <xf numFmtId="0" fontId="2" fillId="4" borderId="6" xfId="0" applyFont="1" applyFill="1" applyBorder="1" applyAlignment="1">
      <alignment horizontal="center"/>
    </xf>
    <xf numFmtId="0" fontId="2" fillId="10" borderId="16" xfId="0" applyFont="1" applyFill="1" applyBorder="1" applyAlignment="1">
      <alignment horizontal="center"/>
    </xf>
    <xf numFmtId="0" fontId="2" fillId="10" borderId="24" xfId="0" applyFont="1" applyFill="1" applyBorder="1" applyAlignment="1">
      <alignment horizontal="center"/>
    </xf>
    <xf numFmtId="0" fontId="2" fillId="10" borderId="1" xfId="0" applyFont="1" applyFill="1" applyBorder="1" applyAlignment="1">
      <alignment horizontal="center"/>
    </xf>
    <xf numFmtId="0" fontId="2" fillId="10" borderId="3"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5" xfId="0" applyFont="1" applyFill="1" applyBorder="1" applyAlignment="1">
      <alignment horizontal="center"/>
    </xf>
    <xf numFmtId="0" fontId="2" fillId="12" borderId="6" xfId="0" applyFont="1" applyFill="1" applyBorder="1" applyAlignment="1">
      <alignment horizontal="center"/>
    </xf>
    <xf numFmtId="0" fontId="2" fillId="0" borderId="0" xfId="0" applyFont="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7" borderId="29" xfId="0" applyFont="1" applyFill="1" applyBorder="1" applyAlignment="1">
      <alignment horizontal="center"/>
    </xf>
    <xf numFmtId="0" fontId="2" fillId="7" borderId="30" xfId="0" applyFont="1" applyFill="1" applyBorder="1" applyAlignment="1">
      <alignment horizontal="center"/>
    </xf>
    <xf numFmtId="0" fontId="2" fillId="7" borderId="32" xfId="0" applyFont="1" applyFill="1" applyBorder="1" applyAlignment="1">
      <alignment horizontal="center"/>
    </xf>
    <xf numFmtId="0" fontId="2" fillId="11"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6" borderId="29" xfId="0" applyFont="1" applyFill="1" applyBorder="1" applyAlignment="1">
      <alignment horizontal="center"/>
    </xf>
    <xf numFmtId="0" fontId="2" fillId="6" borderId="30" xfId="0" applyFont="1" applyFill="1" applyBorder="1" applyAlignment="1">
      <alignment horizontal="center"/>
    </xf>
    <xf numFmtId="0" fontId="2" fillId="6" borderId="32" xfId="0" applyFont="1" applyFill="1" applyBorder="1" applyAlignment="1">
      <alignment horizontal="center"/>
    </xf>
    <xf numFmtId="0" fontId="2" fillId="8" borderId="33"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4" borderId="29" xfId="0" applyFont="1" applyFill="1" applyBorder="1" applyAlignment="1">
      <alignment horizontal="center"/>
    </xf>
    <xf numFmtId="0" fontId="2" fillId="4" borderId="30" xfId="0" applyFont="1" applyFill="1" applyBorder="1" applyAlignment="1">
      <alignment horizontal="center"/>
    </xf>
    <xf numFmtId="0" fontId="2" fillId="4" borderId="32" xfId="0" applyFont="1" applyFill="1" applyBorder="1" applyAlignment="1">
      <alignment horizontal="center"/>
    </xf>
    <xf numFmtId="0" fontId="2" fillId="10" borderId="29" xfId="0" applyFont="1" applyFill="1" applyBorder="1" applyAlignment="1">
      <alignment horizontal="center"/>
    </xf>
    <xf numFmtId="0" fontId="2" fillId="10" borderId="30" xfId="0" applyFont="1" applyFill="1" applyBorder="1" applyAlignment="1">
      <alignment horizontal="center"/>
    </xf>
    <xf numFmtId="0" fontId="2" fillId="10" borderId="32" xfId="0" applyFont="1" applyFill="1" applyBorder="1" applyAlignment="1">
      <alignment horizontal="center"/>
    </xf>
    <xf numFmtId="0" fontId="2" fillId="12" borderId="33" xfId="0" applyFont="1" applyFill="1" applyBorder="1" applyAlignment="1">
      <alignment horizontal="center"/>
    </xf>
    <xf numFmtId="0" fontId="2" fillId="12" borderId="30" xfId="0" applyFont="1" applyFill="1" applyBorder="1" applyAlignment="1">
      <alignment horizontal="center"/>
    </xf>
    <xf numFmtId="0" fontId="2" fillId="12" borderId="32" xfId="0" applyFont="1" applyFill="1" applyBorder="1" applyAlignment="1">
      <alignment horizontal="center"/>
    </xf>
    <xf numFmtId="0" fontId="2" fillId="5" borderId="34"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7" borderId="34"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7"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6" borderId="34" xfId="0" applyFont="1" applyFill="1" applyBorder="1" applyAlignment="1">
      <alignment horizontal="center" vertical="center" wrapText="1"/>
    </xf>
    <xf numFmtId="0" fontId="2" fillId="6" borderId="35"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4" borderId="34" xfId="0" applyFont="1" applyFill="1" applyBorder="1" applyAlignment="1">
      <alignment horizontal="center" vertical="center" wrapText="1"/>
    </xf>
    <xf numFmtId="0" fontId="2" fillId="4" borderId="35" xfId="0" applyFont="1" applyFill="1" applyBorder="1" applyAlignment="1">
      <alignment horizontal="center" vertical="center" wrapText="1"/>
    </xf>
    <xf numFmtId="0" fontId="2" fillId="4" borderId="37" xfId="0" applyFont="1" applyFill="1" applyBorder="1" applyAlignment="1">
      <alignment horizontal="center" vertical="center" wrapText="1"/>
    </xf>
    <xf numFmtId="0" fontId="2" fillId="10" borderId="34" xfId="0" applyFont="1" applyFill="1" applyBorder="1" applyAlignment="1">
      <alignment horizontal="center" vertical="center" wrapText="1"/>
    </xf>
    <xf numFmtId="0" fontId="2" fillId="10" borderId="35" xfId="0" applyFont="1" applyFill="1" applyBorder="1" applyAlignment="1">
      <alignment horizontal="center" vertical="center" wrapText="1"/>
    </xf>
    <xf numFmtId="0" fontId="2" fillId="10" borderId="37" xfId="0" applyFont="1" applyFill="1" applyBorder="1" applyAlignment="1">
      <alignment horizontal="center" vertical="center" wrapText="1"/>
    </xf>
    <xf numFmtId="0" fontId="2" fillId="12" borderId="38" xfId="0" applyFont="1" applyFill="1" applyBorder="1" applyAlignment="1">
      <alignment horizontal="center" vertical="center" wrapText="1"/>
    </xf>
    <xf numFmtId="0" fontId="2" fillId="12" borderId="35"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5" borderId="33" xfId="0" applyFont="1" applyFill="1" applyBorder="1" applyAlignment="1">
      <alignment horizontal="center"/>
    </xf>
    <xf numFmtId="0" fontId="2" fillId="5" borderId="8" xfId="0" applyFont="1" applyFill="1" applyBorder="1" applyAlignment="1">
      <alignment horizontal="center"/>
    </xf>
    <xf numFmtId="0" fontId="2" fillId="5" borderId="9" xfId="0" applyFont="1" applyFill="1" applyBorder="1" applyAlignment="1">
      <alignment horizontal="center"/>
    </xf>
    <xf numFmtId="0" fontId="4" fillId="0" borderId="39"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3" fillId="0" borderId="42"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5" borderId="48" xfId="0" applyFont="1" applyFill="1" applyBorder="1" applyAlignment="1">
      <alignment horizontal="center" vertical="center"/>
    </xf>
    <xf numFmtId="0" fontId="4" fillId="5" borderId="48" xfId="0" applyFont="1" applyFill="1" applyBorder="1" applyAlignment="1">
      <alignment horizontal="center" vertical="center" wrapText="1"/>
    </xf>
    <xf numFmtId="0" fontId="4" fillId="5" borderId="41" xfId="0" applyFont="1" applyFill="1" applyBorder="1" applyAlignment="1">
      <alignment horizontal="center" vertical="center"/>
    </xf>
    <xf numFmtId="0" fontId="7" fillId="5" borderId="53" xfId="0" applyFont="1" applyFill="1" applyBorder="1" applyAlignment="1">
      <alignment horizontal="center" wrapText="1"/>
    </xf>
    <xf numFmtId="0" fontId="7" fillId="5" borderId="54" xfId="0" applyFont="1" applyFill="1" applyBorder="1" applyAlignment="1">
      <alignment horizontal="center" wrapText="1"/>
    </xf>
    <xf numFmtId="0" fontId="9" fillId="3" borderId="52" xfId="0" applyFont="1" applyFill="1" applyBorder="1" applyAlignment="1">
      <alignment horizontal="center" vertical="center" wrapText="1"/>
    </xf>
    <xf numFmtId="0" fontId="8" fillId="5" borderId="48" xfId="0" applyFont="1" applyFill="1" applyBorder="1" applyAlignment="1">
      <alignment vertical="center"/>
    </xf>
    <xf numFmtId="0" fontId="2" fillId="5" borderId="0" xfId="0" applyFont="1" applyFill="1" applyAlignment="1">
      <alignment vertical="center" wrapText="1"/>
    </xf>
    <xf numFmtId="0" fontId="2" fillId="5" borderId="49" xfId="0" applyFont="1" applyFill="1" applyBorder="1" applyAlignment="1">
      <alignment vertical="center" wrapText="1"/>
    </xf>
    <xf numFmtId="0" fontId="8" fillId="5" borderId="48" xfId="0" applyFont="1" applyFill="1" applyBorder="1" applyAlignment="1">
      <alignment vertical="center" wrapText="1"/>
    </xf>
    <xf numFmtId="0" fontId="2" fillId="5" borderId="49" xfId="0" applyFont="1" applyFill="1" applyBorder="1" applyAlignment="1">
      <alignment vertical="center"/>
    </xf>
    <xf numFmtId="0" fontId="7" fillId="5" borderId="48" xfId="0" applyFont="1" applyFill="1" applyBorder="1" applyAlignment="1">
      <alignment vertical="center" wrapText="1"/>
    </xf>
    <xf numFmtId="0" fontId="3" fillId="5" borderId="0" xfId="0" applyFont="1" applyFill="1" applyAlignment="1">
      <alignment vertical="center" wrapText="1"/>
    </xf>
    <xf numFmtId="0" fontId="7" fillId="5" borderId="52" xfId="0" applyFont="1" applyFill="1" applyBorder="1" applyAlignment="1">
      <alignment horizontal="center" wrapText="1"/>
    </xf>
    <xf numFmtId="0" fontId="7" fillId="5" borderId="41" xfId="0" applyFont="1" applyFill="1" applyBorder="1" applyAlignment="1">
      <alignment vertical="center" wrapText="1"/>
    </xf>
    <xf numFmtId="0" fontId="2" fillId="5" borderId="45" xfId="0" applyFont="1" applyFill="1" applyBorder="1" applyAlignment="1">
      <alignment vertical="center" wrapText="1"/>
    </xf>
    <xf numFmtId="0" fontId="2" fillId="5" borderId="46" xfId="0" applyFont="1" applyFill="1" applyBorder="1" applyAlignment="1">
      <alignment vertical="center"/>
    </xf>
    <xf numFmtId="0" fontId="9" fillId="2" borderId="52" xfId="0" applyFont="1" applyFill="1" applyBorder="1" applyAlignment="1">
      <alignment horizontal="center" vertical="center" wrapText="1"/>
    </xf>
    <xf numFmtId="0" fontId="7" fillId="7" borderId="53" xfId="0" applyFont="1" applyFill="1" applyBorder="1" applyAlignment="1">
      <alignment horizontal="center" wrapText="1"/>
    </xf>
    <xf numFmtId="0" fontId="8" fillId="7" borderId="48" xfId="0" applyFont="1" applyFill="1" applyBorder="1" applyAlignment="1">
      <alignment vertical="center"/>
    </xf>
    <xf numFmtId="0" fontId="2" fillId="7" borderId="0" xfId="0" applyFont="1" applyFill="1" applyAlignment="1">
      <alignment vertical="center" wrapText="1"/>
    </xf>
    <xf numFmtId="0" fontId="2" fillId="7" borderId="49" xfId="0" applyFont="1" applyFill="1" applyBorder="1" applyAlignment="1">
      <alignment vertical="center" wrapText="1"/>
    </xf>
    <xf numFmtId="0" fontId="8" fillId="7" borderId="48" xfId="0" applyFont="1" applyFill="1" applyBorder="1" applyAlignment="1">
      <alignment vertical="center" wrapText="1"/>
    </xf>
    <xf numFmtId="0" fontId="2" fillId="7" borderId="49" xfId="0" applyFont="1" applyFill="1" applyBorder="1" applyAlignment="1">
      <alignment vertical="center"/>
    </xf>
    <xf numFmtId="0" fontId="7" fillId="7" borderId="48" xfId="0" applyFont="1" applyFill="1" applyBorder="1" applyAlignment="1">
      <alignment vertical="center" wrapText="1"/>
    </xf>
    <xf numFmtId="0" fontId="3" fillId="7" borderId="0" xfId="0" applyFont="1" applyFill="1" applyAlignment="1">
      <alignment vertical="center" wrapText="1"/>
    </xf>
    <xf numFmtId="0" fontId="7" fillId="7" borderId="52" xfId="0" applyFont="1" applyFill="1" applyBorder="1" applyAlignment="1">
      <alignment horizontal="center" wrapText="1"/>
    </xf>
    <xf numFmtId="0" fontId="2" fillId="7" borderId="43" xfId="0" applyFont="1" applyFill="1" applyBorder="1" applyAlignment="1">
      <alignment vertical="center" wrapText="1"/>
    </xf>
    <xf numFmtId="0" fontId="2" fillId="7" borderId="44" xfId="0" applyFont="1" applyFill="1" applyBorder="1" applyAlignment="1">
      <alignment vertical="center" wrapText="1"/>
    </xf>
    <xf numFmtId="0" fontId="8" fillId="7" borderId="47" xfId="0" applyFont="1" applyFill="1" applyBorder="1" applyAlignment="1">
      <alignment vertical="center" wrapText="1"/>
    </xf>
    <xf numFmtId="0" fontId="7" fillId="7" borderId="54" xfId="0" applyFont="1" applyFill="1" applyBorder="1" applyAlignment="1">
      <alignment horizontal="center" wrapText="1"/>
    </xf>
    <xf numFmtId="0" fontId="7" fillId="7" borderId="41" xfId="0" applyFont="1" applyFill="1" applyBorder="1" applyAlignment="1">
      <alignment vertical="center" wrapText="1"/>
    </xf>
    <xf numFmtId="0" fontId="2" fillId="7" borderId="45" xfId="0" applyFont="1" applyFill="1" applyBorder="1" applyAlignment="1">
      <alignment vertical="center" wrapText="1"/>
    </xf>
    <xf numFmtId="0" fontId="2" fillId="7" borderId="46" xfId="0" applyFont="1" applyFill="1" applyBorder="1" applyAlignment="1">
      <alignment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4" fillId="7" borderId="48" xfId="0" applyFont="1" applyFill="1" applyBorder="1" applyAlignment="1">
      <alignment horizontal="center" vertical="center"/>
    </xf>
    <xf numFmtId="0" fontId="4" fillId="7" borderId="48" xfId="0" applyFont="1" applyFill="1" applyBorder="1" applyAlignment="1">
      <alignment horizontal="center" vertical="center" wrapText="1"/>
    </xf>
    <xf numFmtId="0" fontId="4" fillId="7" borderId="41"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5"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6" xfId="0" applyBorder="1"/>
    <xf numFmtId="0" fontId="0" fillId="0" borderId="57" xfId="0" applyBorder="1"/>
    <xf numFmtId="0" fontId="0" fillId="0" borderId="58" xfId="0" applyBorder="1"/>
    <xf numFmtId="0" fontId="0" fillId="0" borderId="26" xfId="0" applyBorder="1" applyAlignment="1">
      <alignment horizontal="center"/>
    </xf>
    <xf numFmtId="0" fontId="0" fillId="0" borderId="25" xfId="0" applyBorder="1" applyAlignment="1">
      <alignment horizontal="center"/>
    </xf>
    <xf numFmtId="0" fontId="0" fillId="0" borderId="59" xfId="0" applyBorder="1"/>
    <xf numFmtId="0" fontId="0" fillId="0" borderId="60" xfId="0" applyBorder="1"/>
    <xf numFmtId="0" fontId="13" fillId="0" borderId="0" xfId="0" applyFont="1"/>
    <xf numFmtId="0" fontId="14" fillId="0" borderId="0" xfId="0" applyFont="1" applyAlignment="1">
      <alignment horizontal="left" vertical="center"/>
    </xf>
    <xf numFmtId="0" fontId="14" fillId="0" borderId="0" xfId="0" applyFont="1" applyAlignment="1">
      <alignment horizontal="left" vertical="center" wrapText="1"/>
    </xf>
    <xf numFmtId="0" fontId="14" fillId="0" borderId="0" xfId="0" applyFont="1" applyAlignment="1">
      <alignment horizontal="center" vertical="center"/>
    </xf>
    <xf numFmtId="0" fontId="14" fillId="0" borderId="0" xfId="0" applyFont="1" applyAlignment="1">
      <alignment wrapText="1"/>
    </xf>
    <xf numFmtId="0" fontId="14" fillId="0" borderId="0" xfId="0" applyFont="1"/>
    <xf numFmtId="0" fontId="11" fillId="9" borderId="0" xfId="0" applyFont="1" applyFill="1"/>
    <xf numFmtId="0" fontId="12" fillId="9" borderId="0" xfId="0" applyFont="1" applyFill="1" applyAlignment="1">
      <alignment horizontal="left" vertical="center"/>
    </xf>
    <xf numFmtId="0" fontId="12" fillId="9" borderId="0" xfId="0" applyFont="1" applyFill="1" applyAlignment="1">
      <alignment horizontal="left" vertical="center" wrapText="1"/>
    </xf>
    <xf numFmtId="0" fontId="12" fillId="9" borderId="0" xfId="0" applyFont="1" applyFill="1" applyAlignment="1">
      <alignment horizontal="center" vertical="center"/>
    </xf>
    <xf numFmtId="0" fontId="12" fillId="9" borderId="0" xfId="0" applyFont="1" applyFill="1" applyAlignment="1">
      <alignment horizontal="center" wrapText="1"/>
    </xf>
    <xf numFmtId="0" fontId="13" fillId="11" borderId="0" xfId="0" applyFont="1" applyFill="1"/>
    <xf numFmtId="0" fontId="14" fillId="11" borderId="0" xfId="0" applyFont="1" applyFill="1" applyAlignment="1">
      <alignment horizontal="left" vertical="center"/>
    </xf>
    <xf numFmtId="0" fontId="14" fillId="11" borderId="0" xfId="0" applyFont="1" applyFill="1" applyAlignment="1">
      <alignment horizontal="left" vertical="center" wrapText="1"/>
    </xf>
    <xf numFmtId="0" fontId="14" fillId="11" borderId="0" xfId="0" applyFont="1" applyFill="1" applyAlignment="1">
      <alignment horizontal="center" vertical="center"/>
    </xf>
    <xf numFmtId="0" fontId="14" fillId="11" borderId="0" xfId="0" applyFont="1" applyFill="1" applyAlignment="1">
      <alignment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5" fillId="0" borderId="0" xfId="0" applyFont="1" applyAlignment="1">
      <alignment horizontal="center" vertical="center" wrapText="1"/>
    </xf>
    <xf numFmtId="0" fontId="18" fillId="0" borderId="0" xfId="0" applyFont="1" applyAlignment="1">
      <alignment horizontal="center" vertical="center" wrapText="1"/>
    </xf>
    <xf numFmtId="0" fontId="20" fillId="0" borderId="2" xfId="0" applyFont="1" applyBorder="1" applyAlignment="1">
      <alignment horizontal="center" vertical="center" wrapText="1"/>
    </xf>
    <xf numFmtId="14" fontId="20" fillId="0" borderId="1" xfId="0" applyNumberFormat="1" applyFont="1" applyBorder="1" applyAlignment="1">
      <alignment horizontal="center" vertical="center" wrapText="1"/>
    </xf>
    <xf numFmtId="0" fontId="20" fillId="0" borderId="1"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5" xfId="0" applyFont="1" applyBorder="1" applyAlignment="1">
      <alignment horizontal="center" vertical="center" wrapText="1"/>
    </xf>
    <xf numFmtId="0" fontId="18" fillId="0" borderId="28" xfId="0" applyFont="1" applyBorder="1" applyAlignment="1">
      <alignment horizontal="center" vertical="center" wrapText="1"/>
    </xf>
    <xf numFmtId="0" fontId="3" fillId="0" borderId="20" xfId="0" applyFont="1" applyBorder="1" applyAlignment="1">
      <alignment horizontal="center" vertical="center" wrapText="1"/>
    </xf>
    <xf numFmtId="0" fontId="2" fillId="0" borderId="3" xfId="0" applyFont="1" applyBorder="1" applyAlignment="1">
      <alignment horizontal="center" vertical="center" wrapText="1"/>
    </xf>
    <xf numFmtId="0" fontId="17" fillId="0" borderId="11" xfId="0" applyFont="1" applyBorder="1" applyAlignment="1">
      <alignment horizontal="center" vertical="center" wrapText="1"/>
    </xf>
    <xf numFmtId="0" fontId="3" fillId="6" borderId="6" xfId="0" applyFont="1" applyFill="1" applyBorder="1" applyAlignment="1">
      <alignment horizontal="center"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9" fillId="9" borderId="52" xfId="0" applyFont="1" applyFill="1" applyBorder="1" applyAlignment="1">
      <alignment horizontal="center" vertical="center" wrapText="1"/>
    </xf>
    <xf numFmtId="0" fontId="4" fillId="11" borderId="48" xfId="0" applyFont="1" applyFill="1" applyBorder="1" applyAlignment="1">
      <alignment horizontal="center" vertical="center"/>
    </xf>
    <xf numFmtId="0" fontId="4" fillId="11" borderId="48" xfId="0" applyFont="1" applyFill="1" applyBorder="1" applyAlignment="1">
      <alignment horizontal="center" vertical="center" wrapText="1"/>
    </xf>
    <xf numFmtId="0" fontId="4" fillId="11" borderId="41" xfId="0" applyFont="1" applyFill="1" applyBorder="1" applyAlignment="1">
      <alignment horizontal="center" vertical="center"/>
    </xf>
    <xf numFmtId="0" fontId="7" fillId="11" borderId="53" xfId="0" applyFont="1" applyFill="1" applyBorder="1" applyAlignment="1">
      <alignment horizontal="center" wrapText="1"/>
    </xf>
    <xf numFmtId="0" fontId="8" fillId="11" borderId="48" xfId="0" applyFont="1" applyFill="1" applyBorder="1" applyAlignment="1">
      <alignment vertical="center"/>
    </xf>
    <xf numFmtId="0" fontId="2" fillId="11" borderId="0" xfId="0" applyFont="1" applyFill="1" applyAlignment="1">
      <alignment vertical="center" wrapText="1"/>
    </xf>
    <xf numFmtId="0" fontId="2" fillId="11" borderId="49" xfId="0" applyFont="1" applyFill="1" applyBorder="1" applyAlignment="1">
      <alignment vertical="center" wrapText="1"/>
    </xf>
    <xf numFmtId="0" fontId="8" fillId="11" borderId="48" xfId="0" applyFont="1" applyFill="1" applyBorder="1" applyAlignment="1">
      <alignment vertical="center" wrapText="1"/>
    </xf>
    <xf numFmtId="0" fontId="2" fillId="11" borderId="49" xfId="0" applyFont="1" applyFill="1" applyBorder="1" applyAlignment="1">
      <alignment vertical="center"/>
    </xf>
    <xf numFmtId="0" fontId="7" fillId="11" borderId="48" xfId="0" applyFont="1" applyFill="1" applyBorder="1" applyAlignment="1">
      <alignment vertical="center" wrapText="1"/>
    </xf>
    <xf numFmtId="0" fontId="3" fillId="11" borderId="0" xfId="0" applyFont="1" applyFill="1" applyAlignment="1">
      <alignment vertical="center" wrapText="1"/>
    </xf>
    <xf numFmtId="0" fontId="7" fillId="11" borderId="52" xfId="0" applyFont="1" applyFill="1" applyBorder="1" applyAlignment="1">
      <alignment horizontal="center" wrapText="1"/>
    </xf>
    <xf numFmtId="0" fontId="7" fillId="11" borderId="54" xfId="0" applyFont="1" applyFill="1" applyBorder="1" applyAlignment="1">
      <alignment horizontal="center" wrapText="1"/>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1" xfId="0" applyFont="1" applyFill="1" applyBorder="1" applyAlignment="1">
      <alignment vertical="center" wrapText="1"/>
    </xf>
    <xf numFmtId="0" fontId="2" fillId="11" borderId="45" xfId="0" applyFont="1" applyFill="1" applyBorder="1" applyAlignment="1">
      <alignment vertical="center" wrapText="1"/>
    </xf>
    <xf numFmtId="0" fontId="2" fillId="11" borderId="46" xfId="0" applyFont="1" applyFill="1" applyBorder="1" applyAlignment="1">
      <alignment vertical="center"/>
    </xf>
    <xf numFmtId="0" fontId="3" fillId="7" borderId="9" xfId="0" applyFont="1" applyFill="1" applyBorder="1" applyAlignment="1">
      <alignment horizontal="center" vertical="center" wrapText="1"/>
    </xf>
    <xf numFmtId="0" fontId="7" fillId="5" borderId="53" xfId="0" applyFont="1" applyFill="1" applyBorder="1" applyAlignment="1">
      <alignment horizontal="left" vertical="center" wrapText="1"/>
    </xf>
    <xf numFmtId="0" fontId="8" fillId="5" borderId="48"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14" fontId="20" fillId="0" borderId="22" xfId="0" applyNumberFormat="1" applyFont="1" applyBorder="1" applyAlignment="1">
      <alignment horizontal="center" vertical="center" wrapText="1"/>
    </xf>
    <xf numFmtId="0" fontId="3" fillId="4" borderId="6" xfId="0" applyFont="1" applyFill="1" applyBorder="1" applyAlignment="1">
      <alignment horizontal="center" vertical="center" wrapText="1"/>
    </xf>
    <xf numFmtId="0" fontId="20" fillId="0" borderId="23" xfId="0" applyFont="1" applyBorder="1" applyAlignment="1">
      <alignment horizontal="center" vertical="center" wrapText="1"/>
    </xf>
    <xf numFmtId="0" fontId="20" fillId="0" borderId="4" xfId="0" applyFont="1" applyBorder="1" applyAlignment="1">
      <alignment horizontal="center" vertical="center" wrapText="1"/>
    </xf>
    <xf numFmtId="0" fontId="18" fillId="11" borderId="5"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6" fillId="0" borderId="0" xfId="0" applyFont="1" applyAlignment="1">
      <alignment horizontal="center" vertical="center"/>
    </xf>
    <xf numFmtId="0" fontId="9" fillId="14" borderId="52" xfId="0" applyFont="1" applyFill="1" applyBorder="1" applyAlignment="1">
      <alignment horizontal="center" vertical="center" wrapText="1"/>
    </xf>
    <xf numFmtId="0" fontId="4" fillId="13" borderId="48" xfId="0" applyFont="1" applyFill="1" applyBorder="1" applyAlignment="1">
      <alignment horizontal="center" vertical="center"/>
    </xf>
    <xf numFmtId="0" fontId="4" fillId="13" borderId="48" xfId="0" applyFont="1" applyFill="1" applyBorder="1" applyAlignment="1">
      <alignment horizontal="center" vertical="center" wrapText="1"/>
    </xf>
    <xf numFmtId="0" fontId="4" fillId="13" borderId="41" xfId="0" applyFont="1" applyFill="1" applyBorder="1" applyAlignment="1">
      <alignment horizontal="center" vertical="center"/>
    </xf>
    <xf numFmtId="0" fontId="7" fillId="13" borderId="53" xfId="0" applyFont="1" applyFill="1" applyBorder="1" applyAlignment="1">
      <alignment horizontal="center" wrapText="1"/>
    </xf>
    <xf numFmtId="0" fontId="7" fillId="13" borderId="53" xfId="0" applyFont="1" applyFill="1" applyBorder="1" applyAlignment="1">
      <alignment horizontal="left" vertical="center" wrapText="1"/>
    </xf>
    <xf numFmtId="0" fontId="8" fillId="13" borderId="48" xfId="0" applyFont="1" applyFill="1" applyBorder="1" applyAlignment="1">
      <alignment horizontal="left" vertical="center"/>
    </xf>
    <xf numFmtId="0" fontId="8" fillId="13" borderId="48" xfId="0" applyFont="1" applyFill="1" applyBorder="1" applyAlignment="1">
      <alignment vertical="center" wrapText="1"/>
    </xf>
    <xf numFmtId="0" fontId="2" fillId="13" borderId="0" xfId="0" applyFont="1" applyFill="1" applyAlignment="1">
      <alignment vertical="center" wrapText="1"/>
    </xf>
    <xf numFmtId="0" fontId="2" fillId="13" borderId="49" xfId="0" applyFont="1" applyFill="1" applyBorder="1" applyAlignment="1">
      <alignment vertical="center"/>
    </xf>
    <xf numFmtId="0" fontId="7" fillId="13" borderId="48" xfId="0" applyFont="1" applyFill="1" applyBorder="1" applyAlignment="1">
      <alignment vertical="center" wrapText="1"/>
    </xf>
    <xf numFmtId="0" fontId="3" fillId="13" borderId="0" xfId="0" applyFont="1" applyFill="1" applyAlignment="1">
      <alignment vertical="center" wrapText="1"/>
    </xf>
    <xf numFmtId="0" fontId="8" fillId="13" borderId="48" xfId="0" applyFont="1" applyFill="1" applyBorder="1" applyAlignment="1">
      <alignment vertical="center"/>
    </xf>
    <xf numFmtId="0" fontId="2" fillId="13" borderId="49" xfId="0" applyFont="1" applyFill="1" applyBorder="1" applyAlignment="1">
      <alignment vertical="center" wrapText="1"/>
    </xf>
    <xf numFmtId="0" fontId="7" fillId="13" borderId="52" xfId="0" applyFont="1" applyFill="1" applyBorder="1" applyAlignment="1">
      <alignment horizontal="center" wrapText="1"/>
    </xf>
    <xf numFmtId="0" fontId="7" fillId="13" borderId="54" xfId="0" applyFont="1" applyFill="1" applyBorder="1" applyAlignment="1">
      <alignment horizontal="center" wrapText="1"/>
    </xf>
    <xf numFmtId="0" fontId="7" fillId="13" borderId="41" xfId="0" applyFont="1" applyFill="1" applyBorder="1" applyAlignment="1">
      <alignment vertical="center" wrapText="1"/>
    </xf>
    <xf numFmtId="0" fontId="2" fillId="13" borderId="45" xfId="0" applyFont="1" applyFill="1" applyBorder="1" applyAlignment="1">
      <alignment vertical="center" wrapText="1"/>
    </xf>
    <xf numFmtId="0" fontId="2" fillId="13" borderId="46" xfId="0" applyFont="1" applyFill="1" applyBorder="1" applyAlignment="1">
      <alignment vertical="center"/>
    </xf>
    <xf numFmtId="14" fontId="20" fillId="0" borderId="8" xfId="0" applyNumberFormat="1" applyFont="1" applyBorder="1" applyAlignment="1">
      <alignment horizontal="center" vertical="center" wrapText="1"/>
    </xf>
    <xf numFmtId="14" fontId="20" fillId="0" borderId="19" xfId="0" applyNumberFormat="1" applyFont="1" applyBorder="1" applyAlignment="1">
      <alignment horizontal="center" vertical="center" wrapText="1"/>
    </xf>
    <xf numFmtId="0" fontId="20" fillId="7" borderId="4" xfId="0" applyFont="1" applyFill="1" applyBorder="1" applyAlignment="1">
      <alignment horizontal="center" vertical="center" wrapText="1"/>
    </xf>
    <xf numFmtId="0" fontId="20" fillId="11" borderId="4" xfId="0" applyFont="1" applyFill="1" applyBorder="1" applyAlignment="1">
      <alignment horizontal="center" vertical="center" wrapText="1"/>
    </xf>
    <xf numFmtId="0" fontId="20" fillId="6" borderId="2" xfId="0" applyFont="1" applyFill="1" applyBorder="1" applyAlignment="1">
      <alignment horizontal="center" vertical="center" wrapText="1"/>
    </xf>
    <xf numFmtId="0" fontId="20" fillId="6" borderId="4" xfId="0" applyFont="1" applyFill="1" applyBorder="1" applyAlignment="1">
      <alignment horizontal="center" vertical="center" wrapText="1"/>
    </xf>
    <xf numFmtId="14" fontId="20" fillId="0" borderId="15" xfId="0" applyNumberFormat="1" applyFont="1" applyBorder="1" applyAlignment="1">
      <alignment horizontal="center" vertical="center" wrapText="1"/>
    </xf>
    <xf numFmtId="14" fontId="20" fillId="0" borderId="18" xfId="0" applyNumberFormat="1" applyFont="1" applyBorder="1" applyAlignment="1">
      <alignment horizontal="center" vertical="center" wrapText="1"/>
    </xf>
    <xf numFmtId="14" fontId="20" fillId="0" borderId="16" xfId="0" applyNumberFormat="1" applyFont="1" applyBorder="1" applyAlignment="1">
      <alignment horizontal="center" vertical="center" wrapText="1"/>
    </xf>
    <xf numFmtId="14" fontId="20" fillId="0" borderId="27" xfId="0" applyNumberFormat="1" applyFont="1" applyBorder="1" applyAlignment="1">
      <alignment horizontal="center" vertical="center" wrapText="1"/>
    </xf>
    <xf numFmtId="14" fontId="20" fillId="0" borderId="5" xfId="0" applyNumberFormat="1" applyFont="1" applyBorder="1" applyAlignment="1">
      <alignment horizontal="center" vertical="center" wrapText="1"/>
    </xf>
    <xf numFmtId="14" fontId="20" fillId="0" borderId="28" xfId="0" applyNumberFormat="1" applyFont="1" applyBorder="1" applyAlignment="1">
      <alignment horizontal="center" vertical="center" wrapText="1"/>
    </xf>
    <xf numFmtId="0" fontId="20" fillId="0" borderId="7" xfId="0" applyFont="1" applyBorder="1" applyAlignment="1">
      <alignment horizontal="center" vertical="center" wrapText="1"/>
    </xf>
    <xf numFmtId="0" fontId="20" fillId="0" borderId="26" xfId="0" applyFont="1" applyBorder="1" applyAlignment="1">
      <alignment horizontal="center" vertical="center" wrapText="1"/>
    </xf>
    <xf numFmtId="0" fontId="20" fillId="0" borderId="5" xfId="0" applyFont="1" applyBorder="1" applyAlignment="1">
      <alignment horizontal="center" vertical="center" wrapText="1"/>
    </xf>
    <xf numFmtId="14" fontId="20"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0" borderId="10" xfId="0" applyFont="1" applyBorder="1" applyAlignment="1">
      <alignment horizontal="center" vertical="center" wrapText="1"/>
    </xf>
    <xf numFmtId="0" fontId="17" fillId="0" borderId="0" xfId="0" applyFont="1" applyAlignment="1">
      <alignment horizontal="center" vertical="center" wrapText="1"/>
    </xf>
    <xf numFmtId="0" fontId="15" fillId="0" borderId="13" xfId="0" applyFont="1" applyBorder="1" applyAlignment="1">
      <alignment horizontal="center" vertical="center" wrapText="1"/>
    </xf>
    <xf numFmtId="0" fontId="15" fillId="0" borderId="20" xfId="0" applyFont="1" applyBorder="1" applyAlignment="1">
      <alignment horizontal="center" vertical="center" wrapText="1"/>
    </xf>
    <xf numFmtId="0" fontId="19" fillId="0" borderId="0" xfId="0" applyFont="1" applyAlignment="1">
      <alignment vertical="center" wrapText="1"/>
    </xf>
    <xf numFmtId="0" fontId="18" fillId="7" borderId="8" xfId="0" applyFont="1" applyFill="1" applyBorder="1" applyAlignment="1">
      <alignment horizontal="center" vertical="center" wrapText="1"/>
    </xf>
    <xf numFmtId="0" fontId="18" fillId="7" borderId="5" xfId="0" applyFont="1" applyFill="1" applyBorder="1" applyAlignment="1">
      <alignment horizontal="center" vertical="center" wrapText="1"/>
    </xf>
    <xf numFmtId="0" fontId="17" fillId="0" borderId="0" xfId="0" applyFont="1" applyAlignment="1">
      <alignment horizontal="center" vertical="center"/>
    </xf>
    <xf numFmtId="0" fontId="20" fillId="0" borderId="0" xfId="0" applyFont="1" applyAlignment="1">
      <alignment horizontal="left" vertical="center"/>
    </xf>
    <xf numFmtId="0" fontId="20" fillId="0" borderId="0" xfId="0" applyFont="1" applyAlignment="1">
      <alignment horizontal="center" vertical="center"/>
    </xf>
    <xf numFmtId="0" fontId="22" fillId="15" borderId="0" xfId="0" applyFont="1" applyFill="1" applyAlignment="1">
      <alignment horizontal="center" vertical="center"/>
    </xf>
    <xf numFmtId="0" fontId="22" fillId="15" borderId="0" xfId="0" applyFont="1" applyFill="1" applyAlignment="1">
      <alignment vertical="center"/>
    </xf>
    <xf numFmtId="0" fontId="20" fillId="15" borderId="0" xfId="0" applyFont="1" applyFill="1" applyAlignment="1">
      <alignment vertical="center"/>
    </xf>
    <xf numFmtId="0" fontId="20" fillId="15" borderId="0" xfId="0" applyFont="1" applyFill="1" applyAlignment="1">
      <alignment horizontal="center" vertical="center"/>
    </xf>
    <xf numFmtId="0" fontId="23" fillId="0" borderId="0" xfId="0" applyFont="1" applyAlignment="1">
      <alignment horizontal="center" vertical="center"/>
    </xf>
    <xf numFmtId="0" fontId="24" fillId="0" borderId="0" xfId="0" applyFont="1" applyAlignment="1">
      <alignment horizontal="left" vertical="center"/>
    </xf>
    <xf numFmtId="0" fontId="24" fillId="0" borderId="0" xfId="0" applyFont="1" applyAlignment="1">
      <alignment horizontal="center" vertical="center"/>
    </xf>
    <xf numFmtId="0" fontId="17" fillId="16" borderId="65" xfId="0" applyFont="1" applyFill="1" applyBorder="1" applyAlignment="1">
      <alignment horizontal="center" vertical="center" wrapText="1"/>
    </xf>
    <xf numFmtId="0" fontId="20" fillId="16" borderId="65" xfId="0" applyFont="1" applyFill="1" applyBorder="1" applyAlignment="1">
      <alignment horizontal="left" vertical="center" wrapText="1"/>
    </xf>
    <xf numFmtId="0" fontId="20" fillId="16" borderId="65" xfId="0" applyFont="1" applyFill="1" applyBorder="1" applyAlignment="1">
      <alignment horizontal="center" vertical="center" wrapText="1"/>
    </xf>
    <xf numFmtId="0" fontId="25" fillId="16" borderId="65" xfId="0" applyFont="1" applyFill="1" applyBorder="1" applyAlignment="1">
      <alignment horizontal="center" vertical="center" wrapText="1"/>
    </xf>
    <xf numFmtId="0" fontId="22" fillId="17" borderId="0" xfId="0" applyFont="1" applyFill="1" applyAlignment="1">
      <alignment horizontal="center" vertical="center"/>
    </xf>
    <xf numFmtId="0" fontId="22" fillId="17" borderId="0" xfId="0" applyFont="1" applyFill="1" applyAlignment="1">
      <alignment vertical="center"/>
    </xf>
    <xf numFmtId="0" fontId="1" fillId="17" borderId="0" xfId="0" applyFont="1" applyFill="1" applyAlignment="1">
      <alignment vertical="center"/>
    </xf>
    <xf numFmtId="0" fontId="1" fillId="17" borderId="0" xfId="0" applyFont="1" applyFill="1" applyAlignment="1">
      <alignment horizontal="center" vertical="center"/>
    </xf>
    <xf numFmtId="0" fontId="26" fillId="0" borderId="69" xfId="0" applyFont="1" applyBorder="1" applyAlignment="1">
      <alignment horizontal="center" vertical="center"/>
    </xf>
    <xf numFmtId="0" fontId="27" fillId="0" borderId="69" xfId="0" applyFont="1" applyBorder="1" applyAlignment="1">
      <alignment horizontal="left" vertical="center"/>
    </xf>
    <xf numFmtId="0" fontId="27" fillId="0" borderId="69" xfId="0" applyFont="1" applyBorder="1" applyAlignment="1">
      <alignment horizontal="center" vertical="center"/>
    </xf>
    <xf numFmtId="0" fontId="17" fillId="18" borderId="65" xfId="0" applyFont="1" applyFill="1" applyBorder="1" applyAlignment="1">
      <alignment horizontal="center" vertical="center" wrapText="1"/>
    </xf>
    <xf numFmtId="0" fontId="20" fillId="18" borderId="65" xfId="0" applyFont="1" applyFill="1" applyBorder="1" applyAlignment="1">
      <alignment vertical="center" wrapText="1"/>
    </xf>
    <xf numFmtId="0" fontId="20" fillId="18" borderId="65" xfId="0" applyFont="1" applyFill="1" applyBorder="1" applyAlignment="1">
      <alignment horizontal="center" vertical="center" wrapText="1"/>
    </xf>
    <xf numFmtId="0" fontId="25" fillId="18" borderId="65" xfId="0" applyFont="1" applyFill="1" applyBorder="1" applyAlignment="1">
      <alignment horizontal="center" vertical="center" wrapText="1"/>
    </xf>
    <xf numFmtId="0" fontId="22" fillId="19" borderId="0" xfId="0" applyFont="1" applyFill="1" applyAlignment="1">
      <alignment horizontal="center" vertical="center"/>
    </xf>
    <xf numFmtId="0" fontId="22" fillId="19" borderId="0" xfId="0" applyFont="1" applyFill="1" applyAlignment="1">
      <alignment vertical="center"/>
    </xf>
    <xf numFmtId="0" fontId="28" fillId="19" borderId="0" xfId="0" applyFont="1" applyFill="1" applyAlignment="1">
      <alignment vertical="center"/>
    </xf>
    <xf numFmtId="0" fontId="29" fillId="0" borderId="0" xfId="0" applyFont="1" applyAlignment="1">
      <alignment horizontal="center" vertical="center"/>
    </xf>
    <xf numFmtId="0" fontId="28" fillId="0" borderId="0" xfId="0" applyFont="1" applyAlignment="1">
      <alignment horizontal="left" vertical="center"/>
    </xf>
    <xf numFmtId="0" fontId="28" fillId="0" borderId="0" xfId="0" applyFont="1" applyAlignment="1">
      <alignment horizontal="center" vertical="center"/>
    </xf>
    <xf numFmtId="0" fontId="17" fillId="20" borderId="65" xfId="0" applyFont="1" applyFill="1" applyBorder="1" applyAlignment="1">
      <alignment horizontal="center" vertical="center" wrapText="1"/>
    </xf>
    <xf numFmtId="0" fontId="20" fillId="20" borderId="65" xfId="0" applyFont="1" applyFill="1" applyBorder="1" applyAlignment="1">
      <alignment vertical="center" wrapText="1"/>
    </xf>
    <xf numFmtId="0" fontId="20" fillId="20" borderId="65" xfId="0" applyFont="1" applyFill="1" applyBorder="1" applyAlignment="1">
      <alignment horizontal="center" vertical="center" wrapText="1"/>
    </xf>
    <xf numFmtId="0" fontId="20" fillId="0" borderId="0" xfId="0" applyFont="1" applyAlignment="1">
      <alignment horizontal="left" vertical="center" wrapText="1"/>
    </xf>
    <xf numFmtId="0" fontId="1" fillId="21" borderId="0" xfId="0" applyFont="1" applyFill="1" applyAlignment="1">
      <alignment horizontal="center" vertical="center"/>
    </xf>
    <xf numFmtId="0" fontId="1" fillId="21" borderId="0" xfId="0" applyFont="1" applyFill="1" applyAlignment="1">
      <alignment vertical="center"/>
    </xf>
    <xf numFmtId="0" fontId="20" fillId="21" borderId="0" xfId="0" applyFont="1" applyFill="1" applyAlignment="1">
      <alignment vertical="center"/>
    </xf>
    <xf numFmtId="0" fontId="30" fillId="0" borderId="0" xfId="0" applyFont="1" applyAlignment="1">
      <alignment horizontal="center" vertical="center"/>
    </xf>
    <xf numFmtId="0" fontId="31" fillId="0" borderId="0" xfId="0" applyFont="1" applyAlignment="1">
      <alignment vertical="center"/>
    </xf>
    <xf numFmtId="0" fontId="17" fillId="22" borderId="65" xfId="0" applyFont="1" applyFill="1" applyBorder="1" applyAlignment="1">
      <alignment horizontal="center" vertical="center" wrapText="1"/>
    </xf>
    <xf numFmtId="0" fontId="20" fillId="22" borderId="65" xfId="0" applyFont="1" applyFill="1" applyBorder="1" applyAlignment="1">
      <alignment vertical="center" wrapText="1"/>
    </xf>
    <xf numFmtId="0" fontId="20" fillId="22" borderId="65" xfId="0" applyFont="1" applyFill="1" applyBorder="1" applyAlignment="1">
      <alignment horizontal="center" vertical="center" wrapText="1"/>
    </xf>
    <xf numFmtId="0" fontId="1" fillId="23" borderId="0" xfId="0" applyFont="1" applyFill="1" applyAlignment="1">
      <alignment horizontal="center" vertical="center"/>
    </xf>
    <xf numFmtId="0" fontId="1" fillId="23" borderId="0" xfId="0" applyFont="1" applyFill="1" applyAlignment="1">
      <alignment vertical="center"/>
    </xf>
    <xf numFmtId="0" fontId="20" fillId="23" borderId="0" xfId="0" applyFont="1" applyFill="1" applyAlignment="1">
      <alignment vertical="center"/>
    </xf>
    <xf numFmtId="0" fontId="32" fillId="0" borderId="0" xfId="0" applyFont="1" applyAlignment="1">
      <alignment horizontal="center" vertical="center"/>
    </xf>
    <xf numFmtId="0" fontId="33" fillId="0" borderId="0" xfId="0" applyFont="1" applyAlignment="1">
      <alignment vertical="center"/>
    </xf>
    <xf numFmtId="0" fontId="17" fillId="24" borderId="65" xfId="0" applyFont="1" applyFill="1" applyBorder="1" applyAlignment="1">
      <alignment horizontal="center" vertical="center" wrapText="1"/>
    </xf>
    <xf numFmtId="0" fontId="20" fillId="24" borderId="65" xfId="0" applyFont="1" applyFill="1" applyBorder="1" applyAlignment="1">
      <alignment horizontal="left" vertical="center" wrapText="1"/>
    </xf>
    <xf numFmtId="0" fontId="20" fillId="24" borderId="65" xfId="0" applyFont="1" applyFill="1" applyBorder="1" applyAlignment="1">
      <alignment horizontal="center" vertical="center" wrapText="1"/>
    </xf>
    <xf numFmtId="0" fontId="1" fillId="25" borderId="0" xfId="0" applyFont="1" applyFill="1" applyAlignment="1">
      <alignment horizontal="center" vertical="center"/>
    </xf>
    <xf numFmtId="0" fontId="1" fillId="25" borderId="0" xfId="0" applyFont="1" applyFill="1" applyAlignment="1">
      <alignment vertical="center"/>
    </xf>
    <xf numFmtId="0" fontId="0" fillId="25" borderId="0" xfId="0" applyFill="1" applyAlignment="1">
      <alignment vertical="center"/>
    </xf>
    <xf numFmtId="0" fontId="0" fillId="25" borderId="0" xfId="0" applyFill="1" applyAlignment="1">
      <alignment horizontal="center" vertical="center"/>
    </xf>
    <xf numFmtId="0" fontId="34" fillId="0" borderId="0" xfId="0" applyFont="1" applyAlignment="1">
      <alignment horizontal="center" vertical="center"/>
    </xf>
    <xf numFmtId="0" fontId="35" fillId="0" borderId="0" xfId="0" applyFont="1" applyAlignment="1">
      <alignment vertical="center"/>
    </xf>
    <xf numFmtId="0" fontId="17" fillId="26" borderId="65" xfId="0" applyFont="1" applyFill="1" applyBorder="1" applyAlignment="1">
      <alignment horizontal="center" vertical="center" wrapText="1"/>
    </xf>
    <xf numFmtId="0" fontId="20" fillId="26" borderId="65" xfId="0" applyFont="1" applyFill="1" applyBorder="1" applyAlignment="1">
      <alignment vertical="center" wrapText="1"/>
    </xf>
    <xf numFmtId="0" fontId="20" fillId="26" borderId="65" xfId="0" applyFont="1" applyFill="1" applyBorder="1" applyAlignment="1">
      <alignment horizontal="center" vertical="center" wrapText="1"/>
    </xf>
    <xf numFmtId="0" fontId="25" fillId="26" borderId="65" xfId="0" applyFont="1" applyFill="1" applyBorder="1" applyAlignment="1">
      <alignment horizontal="center" vertical="center" wrapText="1"/>
    </xf>
    <xf numFmtId="0" fontId="25" fillId="22" borderId="65" xfId="0" applyFont="1" applyFill="1" applyBorder="1" applyAlignment="1">
      <alignment horizontal="center" vertical="center" wrapText="1"/>
    </xf>
    <xf numFmtId="0" fontId="25" fillId="24" borderId="65" xfId="0" applyFont="1" applyFill="1" applyBorder="1" applyAlignment="1">
      <alignment horizontal="center"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17" fillId="20" borderId="65" xfId="0" applyFont="1" applyFill="1" applyBorder="1" applyAlignment="1">
      <alignment vertical="center" wrapText="1"/>
    </xf>
    <xf numFmtId="0" fontId="20" fillId="16" borderId="66" xfId="0" applyFont="1" applyFill="1" applyBorder="1" applyAlignment="1">
      <alignment vertical="center" wrapText="1"/>
    </xf>
    <xf numFmtId="0" fontId="18" fillId="6" borderId="1" xfId="0" applyFont="1" applyFill="1" applyBorder="1" applyAlignment="1">
      <alignment horizontal="center" vertical="center" wrapText="1"/>
    </xf>
    <xf numFmtId="0" fontId="18" fillId="6" borderId="5" xfId="0" applyFont="1" applyFill="1" applyBorder="1" applyAlignment="1">
      <alignment horizontal="center" vertical="center" wrapText="1"/>
    </xf>
    <xf numFmtId="0" fontId="20" fillId="0" borderId="34" xfId="0" applyFont="1" applyBorder="1" applyAlignment="1">
      <alignment horizontal="center" vertical="center" wrapText="1"/>
    </xf>
    <xf numFmtId="0" fontId="20" fillId="13" borderId="47" xfId="0" applyFont="1" applyFill="1" applyBorder="1" applyAlignment="1">
      <alignment horizontal="center" vertical="center" wrapText="1"/>
    </xf>
    <xf numFmtId="0" fontId="2" fillId="13" borderId="10" xfId="0" applyFont="1" applyFill="1" applyBorder="1" applyAlignment="1">
      <alignment horizontal="center" vertical="center" wrapText="1"/>
    </xf>
    <xf numFmtId="0" fontId="18" fillId="13" borderId="11" xfId="0" applyFont="1" applyFill="1" applyBorder="1" applyAlignment="1">
      <alignment horizontal="center" vertical="center" wrapText="1"/>
    </xf>
    <xf numFmtId="0" fontId="17" fillId="10" borderId="65" xfId="0" applyFont="1" applyFill="1" applyBorder="1" applyAlignment="1">
      <alignment horizontal="center" vertical="center" wrapText="1"/>
    </xf>
    <xf numFmtId="0" fontId="20" fillId="10" borderId="65" xfId="0" applyFont="1" applyFill="1" applyBorder="1" applyAlignment="1">
      <alignment horizontal="left" vertical="center" wrapText="1"/>
    </xf>
    <xf numFmtId="0" fontId="20" fillId="10" borderId="65" xfId="0" applyFont="1" applyFill="1" applyBorder="1" applyAlignment="1">
      <alignment horizontal="center" vertical="center" wrapText="1"/>
    </xf>
    <xf numFmtId="0" fontId="20" fillId="10" borderId="65" xfId="0" applyFont="1" applyFill="1" applyBorder="1" applyAlignment="1">
      <alignment vertical="center" wrapText="1"/>
    </xf>
    <xf numFmtId="0" fontId="25" fillId="4" borderId="65" xfId="0" applyFont="1" applyFill="1" applyBorder="1" applyAlignment="1">
      <alignment horizontal="center" vertical="center" wrapText="1"/>
    </xf>
    <xf numFmtId="0" fontId="20" fillId="4" borderId="65" xfId="0" applyFont="1" applyFill="1" applyBorder="1" applyAlignment="1">
      <alignment vertical="center" wrapText="1"/>
    </xf>
    <xf numFmtId="0" fontId="20" fillId="4" borderId="65" xfId="0" applyFont="1" applyFill="1" applyBorder="1" applyAlignment="1">
      <alignment horizontal="center" vertical="center" wrapText="1"/>
    </xf>
    <xf numFmtId="0" fontId="17" fillId="4" borderId="65" xfId="0" applyFont="1" applyFill="1" applyBorder="1" applyAlignment="1">
      <alignment horizontal="center" vertical="center" wrapText="1"/>
    </xf>
    <xf numFmtId="0" fontId="17" fillId="31" borderId="65" xfId="0" applyFont="1" applyFill="1" applyBorder="1" applyAlignment="1">
      <alignment horizontal="center" vertical="center" wrapText="1"/>
    </xf>
    <xf numFmtId="0" fontId="20" fillId="31" borderId="65" xfId="0" applyFont="1" applyFill="1" applyBorder="1" applyAlignment="1">
      <alignment vertical="center" wrapText="1"/>
    </xf>
    <xf numFmtId="0" fontId="20" fillId="31" borderId="65" xfId="0" applyFont="1" applyFill="1" applyBorder="1" applyAlignment="1">
      <alignment horizontal="center" vertical="center" wrapText="1"/>
    </xf>
    <xf numFmtId="0" fontId="17" fillId="32" borderId="65" xfId="0" applyFont="1" applyFill="1" applyBorder="1" applyAlignment="1">
      <alignment horizontal="center" vertical="center" wrapText="1"/>
    </xf>
    <xf numFmtId="0" fontId="20" fillId="32" borderId="65" xfId="0" applyFont="1" applyFill="1" applyBorder="1" applyAlignment="1">
      <alignment vertical="center" wrapText="1"/>
    </xf>
    <xf numFmtId="0" fontId="20" fillId="32" borderId="65" xfId="0" applyFont="1" applyFill="1" applyBorder="1" applyAlignment="1">
      <alignment horizontal="center" vertical="center" wrapText="1"/>
    </xf>
    <xf numFmtId="0" fontId="17" fillId="35" borderId="65" xfId="0" applyFont="1" applyFill="1" applyBorder="1" applyAlignment="1">
      <alignment horizontal="center" vertical="center" wrapText="1"/>
    </xf>
    <xf numFmtId="0" fontId="20" fillId="35" borderId="65" xfId="0" applyFont="1" applyFill="1" applyBorder="1" applyAlignment="1">
      <alignment vertical="center" wrapText="1"/>
    </xf>
    <xf numFmtId="0" fontId="17" fillId="35" borderId="65" xfId="0" applyFont="1" applyFill="1" applyBorder="1" applyAlignment="1">
      <alignment vertical="center" wrapText="1"/>
    </xf>
    <xf numFmtId="0" fontId="20" fillId="35" borderId="65" xfId="0" applyFont="1" applyFill="1" applyBorder="1" applyAlignment="1">
      <alignment horizontal="center" vertical="center" wrapText="1"/>
    </xf>
    <xf numFmtId="0" fontId="20" fillId="10" borderId="34" xfId="0" applyFont="1" applyFill="1" applyBorder="1" applyAlignment="1">
      <alignment horizontal="center" vertical="center" wrapText="1"/>
    </xf>
    <xf numFmtId="0" fontId="3" fillId="10" borderId="16" xfId="0" applyFont="1" applyFill="1" applyBorder="1" applyAlignment="1">
      <alignment vertical="center" wrapText="1"/>
    </xf>
    <xf numFmtId="0" fontId="20" fillId="10" borderId="35" xfId="0" applyFont="1" applyFill="1" applyBorder="1" applyAlignment="1">
      <alignment horizontal="center" vertical="center" wrapText="1"/>
    </xf>
    <xf numFmtId="0" fontId="3" fillId="10" borderId="1" xfId="0" applyFont="1" applyFill="1" applyBorder="1" applyAlignment="1">
      <alignment vertical="center" wrapText="1"/>
    </xf>
    <xf numFmtId="0" fontId="3" fillId="10" borderId="3" xfId="0" applyFont="1" applyFill="1" applyBorder="1" applyAlignment="1">
      <alignment vertical="center" wrapText="1"/>
    </xf>
    <xf numFmtId="0" fontId="20" fillId="10" borderId="37" xfId="0" applyFont="1" applyFill="1" applyBorder="1" applyAlignment="1">
      <alignment horizontal="center" vertical="center" wrapText="1"/>
    </xf>
    <xf numFmtId="0" fontId="2" fillId="10" borderId="5" xfId="0" applyFont="1" applyFill="1" applyBorder="1" applyAlignment="1">
      <alignment horizontal="center" vertical="center" wrapText="1"/>
    </xf>
    <xf numFmtId="0" fontId="2" fillId="10" borderId="6"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3" fillId="4" borderId="24" xfId="0" applyFont="1" applyFill="1" applyBorder="1" applyAlignment="1">
      <alignment horizontal="center" vertical="center" wrapText="1"/>
    </xf>
    <xf numFmtId="0" fontId="20" fillId="4" borderId="35"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3" fillId="4" borderId="5" xfId="0" applyFont="1" applyFill="1" applyBorder="1" applyAlignment="1">
      <alignment horizontal="center" vertical="center" wrapText="1"/>
    </xf>
    <xf numFmtId="0" fontId="20" fillId="0" borderId="36" xfId="0" applyFont="1" applyBorder="1" applyAlignment="1">
      <alignment horizontal="center" vertical="center" wrapText="1"/>
    </xf>
    <xf numFmtId="0" fontId="7" fillId="11" borderId="16" xfId="0" applyFont="1" applyFill="1" applyBorder="1" applyAlignment="1">
      <alignment horizontal="center" vertical="center" wrapText="1"/>
    </xf>
    <xf numFmtId="0" fontId="20" fillId="11" borderId="2" xfId="0" applyFont="1" applyFill="1" applyBorder="1" applyAlignment="1">
      <alignment horizontal="center" vertical="center" wrapText="1"/>
    </xf>
    <xf numFmtId="0" fontId="20" fillId="0" borderId="60" xfId="0" applyFont="1" applyBorder="1" applyAlignment="1">
      <alignment horizontal="center" vertical="center" wrapText="1"/>
    </xf>
    <xf numFmtId="0" fontId="18" fillId="8" borderId="1" xfId="0" applyFont="1" applyFill="1" applyBorder="1" applyAlignment="1">
      <alignment horizontal="center" vertical="center" wrapText="1"/>
    </xf>
    <xf numFmtId="0" fontId="20" fillId="6" borderId="23" xfId="0" applyFont="1" applyFill="1" applyBorder="1" applyAlignment="1">
      <alignment horizontal="center" vertical="center" wrapText="1"/>
    </xf>
    <xf numFmtId="0" fontId="18" fillId="6" borderId="16" xfId="0" applyFont="1" applyFill="1" applyBorder="1" applyAlignment="1">
      <alignment horizontal="center" vertical="center" wrapText="1"/>
    </xf>
    <xf numFmtId="0" fontId="2" fillId="6" borderId="24" xfId="0" applyFont="1" applyFill="1" applyBorder="1" applyAlignment="1">
      <alignment horizontal="center" vertical="center" wrapText="1"/>
    </xf>
    <xf numFmtId="0" fontId="3" fillId="6" borderId="3" xfId="0" applyFont="1" applyFill="1" applyBorder="1" applyAlignment="1">
      <alignment horizontal="center" vertical="center" wrapText="1"/>
    </xf>
    <xf numFmtId="0" fontId="20" fillId="8" borderId="23" xfId="0" applyFont="1" applyFill="1" applyBorder="1" applyAlignment="1">
      <alignment horizontal="center" vertical="center" wrapText="1"/>
    </xf>
    <xf numFmtId="0" fontId="7" fillId="8" borderId="16" xfId="0" applyFont="1" applyFill="1" applyBorder="1" applyAlignment="1">
      <alignment horizontal="center" vertical="center" wrapText="1"/>
    </xf>
    <xf numFmtId="0" fontId="2" fillId="8" borderId="24" xfId="0" applyFont="1" applyFill="1" applyBorder="1" applyAlignment="1">
      <alignment horizontal="center" vertical="center" wrapText="1"/>
    </xf>
    <xf numFmtId="0" fontId="20" fillId="8" borderId="2"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0" fillId="8" borderId="26" xfId="0" applyFont="1" applyFill="1" applyBorder="1" applyAlignment="1">
      <alignment horizontal="center" vertical="center" wrapText="1"/>
    </xf>
    <xf numFmtId="0" fontId="18" fillId="8" borderId="15" xfId="0" applyFont="1" applyFill="1" applyBorder="1" applyAlignment="1">
      <alignment horizontal="center" vertical="center" wrapText="1"/>
    </xf>
    <xf numFmtId="0" fontId="2" fillId="8" borderId="25" xfId="0" applyFont="1" applyFill="1" applyBorder="1" applyAlignment="1">
      <alignment horizontal="center" vertical="center" wrapText="1"/>
    </xf>
    <xf numFmtId="0" fontId="3" fillId="11" borderId="6" xfId="0" applyFont="1" applyFill="1" applyBorder="1" applyAlignment="1">
      <alignment horizontal="center" vertical="center" wrapText="1"/>
    </xf>
    <xf numFmtId="0" fontId="20" fillId="0" borderId="59" xfId="0" applyFont="1" applyBorder="1" applyAlignment="1">
      <alignment horizontal="center" vertical="center" wrapText="1"/>
    </xf>
    <xf numFmtId="0" fontId="18" fillId="11" borderId="1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0" fillId="7" borderId="7" xfId="0" applyFont="1" applyFill="1" applyBorder="1" applyAlignment="1">
      <alignment horizontal="center" vertical="center" wrapText="1"/>
    </xf>
    <xf numFmtId="0" fontId="18" fillId="5" borderId="15" xfId="0" applyFont="1" applyFill="1" applyBorder="1" applyAlignment="1">
      <alignment horizontal="center" vertical="center" wrapText="1"/>
    </xf>
    <xf numFmtId="0" fontId="3" fillId="5" borderId="25" xfId="0" applyFont="1" applyFill="1" applyBorder="1" applyAlignment="1">
      <alignment horizontal="center" vertical="center" wrapText="1"/>
    </xf>
    <xf numFmtId="0" fontId="20" fillId="5" borderId="26" xfId="0" applyFont="1" applyFill="1" applyBorder="1" applyAlignment="1">
      <alignment horizontal="center" vertical="center" wrapText="1"/>
    </xf>
    <xf numFmtId="0" fontId="20" fillId="0" borderId="8" xfId="0" applyFont="1" applyBorder="1" applyAlignment="1">
      <alignment horizontal="center" vertical="center" wrapText="1"/>
    </xf>
    <xf numFmtId="0" fontId="20" fillId="36" borderId="2" xfId="0" applyFont="1" applyFill="1" applyBorder="1" applyAlignment="1">
      <alignment horizontal="center" vertical="center" wrapText="1"/>
    </xf>
    <xf numFmtId="0" fontId="15" fillId="36" borderId="1" xfId="0" applyFont="1" applyFill="1" applyBorder="1" applyAlignment="1">
      <alignment vertical="center" wrapText="1"/>
    </xf>
    <xf numFmtId="0" fontId="15" fillId="36" borderId="3" xfId="0" applyFont="1" applyFill="1" applyBorder="1" applyAlignment="1">
      <alignment vertical="center" wrapText="1"/>
    </xf>
    <xf numFmtId="0" fontId="20" fillId="36" borderId="4" xfId="0" applyFont="1" applyFill="1" applyBorder="1" applyAlignment="1">
      <alignment horizontal="center" vertical="center" wrapText="1"/>
    </xf>
    <xf numFmtId="0" fontId="18" fillId="36" borderId="5" xfId="0" applyFont="1" applyFill="1" applyBorder="1" applyAlignment="1">
      <alignment vertical="center" wrapText="1"/>
    </xf>
    <xf numFmtId="0" fontId="15" fillId="36" borderId="5" xfId="0" applyFont="1" applyFill="1" applyBorder="1" applyAlignment="1">
      <alignment vertical="center" wrapText="1"/>
    </xf>
    <xf numFmtId="0" fontId="15" fillId="36" borderId="6" xfId="0" applyFont="1" applyFill="1" applyBorder="1" applyAlignment="1">
      <alignment vertical="center" wrapText="1"/>
    </xf>
    <xf numFmtId="0" fontId="17" fillId="37" borderId="65" xfId="0" applyFont="1" applyFill="1" applyBorder="1" applyAlignment="1">
      <alignment horizontal="center" vertical="center" wrapText="1"/>
    </xf>
    <xf numFmtId="0" fontId="20" fillId="37" borderId="65" xfId="0" applyFont="1" applyFill="1" applyBorder="1" applyAlignment="1">
      <alignment vertical="center" wrapText="1"/>
    </xf>
    <xf numFmtId="0" fontId="20" fillId="37" borderId="65" xfId="0" applyFont="1" applyFill="1" applyBorder="1" applyAlignment="1">
      <alignment horizontal="center" vertical="center" wrapText="1"/>
    </xf>
    <xf numFmtId="0" fontId="17" fillId="38" borderId="65" xfId="0" applyFont="1" applyFill="1" applyBorder="1" applyAlignment="1">
      <alignment horizontal="center" vertical="center" wrapText="1"/>
    </xf>
    <xf numFmtId="0" fontId="20" fillId="38" borderId="65" xfId="0" applyFont="1" applyFill="1" applyBorder="1" applyAlignment="1">
      <alignment horizontal="left" vertical="center" wrapText="1"/>
    </xf>
    <xf numFmtId="0" fontId="20" fillId="38" borderId="65" xfId="0" applyFont="1" applyFill="1" applyBorder="1" applyAlignment="1">
      <alignment horizontal="center" vertical="center" wrapText="1"/>
    </xf>
    <xf numFmtId="0" fontId="17" fillId="39" borderId="65" xfId="0" applyFont="1" applyFill="1" applyBorder="1" applyAlignment="1">
      <alignment horizontal="center" vertical="center" wrapText="1"/>
    </xf>
    <xf numFmtId="0" fontId="20" fillId="39" borderId="65" xfId="0" applyFont="1" applyFill="1" applyBorder="1" applyAlignment="1">
      <alignment vertical="center" wrapText="1"/>
    </xf>
    <xf numFmtId="0" fontId="20" fillId="39" borderId="65" xfId="0" applyFont="1" applyFill="1" applyBorder="1" applyAlignment="1">
      <alignment horizontal="center" vertical="center" wrapText="1"/>
    </xf>
    <xf numFmtId="0" fontId="17" fillId="41" borderId="65" xfId="0" applyFont="1" applyFill="1" applyBorder="1" applyAlignment="1">
      <alignment horizontal="center" vertical="center" wrapText="1"/>
    </xf>
    <xf numFmtId="0" fontId="20" fillId="41" borderId="65" xfId="0" applyFont="1" applyFill="1" applyBorder="1" applyAlignment="1">
      <alignment vertical="center" wrapText="1"/>
    </xf>
    <xf numFmtId="0" fontId="17" fillId="41" borderId="65" xfId="0" applyFont="1" applyFill="1" applyBorder="1" applyAlignment="1">
      <alignment vertical="center" wrapText="1"/>
    </xf>
    <xf numFmtId="0" fontId="20" fillId="41" borderId="65" xfId="0" applyFont="1" applyFill="1" applyBorder="1" applyAlignment="1">
      <alignment horizontal="center" vertical="center" wrapText="1"/>
    </xf>
    <xf numFmtId="0" fontId="14" fillId="0" borderId="0" xfId="0" applyFont="1" applyAlignment="1">
      <alignment horizontal="left"/>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27" fillId="0" borderId="0" xfId="0" applyFont="1" applyAlignment="1">
      <alignment horizontal="left" vertical="center"/>
    </xf>
    <xf numFmtId="0" fontId="20" fillId="18" borderId="66" xfId="0" applyFont="1" applyFill="1" applyBorder="1" applyAlignment="1">
      <alignment vertical="center" wrapText="1"/>
    </xf>
    <xf numFmtId="0" fontId="20" fillId="18" borderId="67" xfId="0" applyFont="1" applyFill="1" applyBorder="1" applyAlignment="1">
      <alignment vertical="center" wrapText="1"/>
    </xf>
    <xf numFmtId="0" fontId="20" fillId="18" borderId="68" xfId="0" applyFont="1" applyFill="1" applyBorder="1" applyAlignment="1">
      <alignment vertical="center" wrapText="1"/>
    </xf>
    <xf numFmtId="0" fontId="20" fillId="20" borderId="66" xfId="0" applyFont="1" applyFill="1" applyBorder="1" applyAlignment="1">
      <alignment vertical="center" wrapText="1"/>
    </xf>
    <xf numFmtId="0" fontId="20" fillId="20" borderId="68" xfId="0" applyFont="1" applyFill="1" applyBorder="1" applyAlignment="1">
      <alignment vertical="center" wrapText="1"/>
    </xf>
    <xf numFmtId="0" fontId="20" fillId="22" borderId="66" xfId="0" applyFont="1" applyFill="1" applyBorder="1" applyAlignment="1">
      <alignment vertical="center" wrapText="1"/>
    </xf>
    <xf numFmtId="0" fontId="20" fillId="22" borderId="68" xfId="0" applyFont="1" applyFill="1" applyBorder="1" applyAlignment="1">
      <alignment vertical="center" wrapText="1"/>
    </xf>
    <xf numFmtId="0" fontId="4" fillId="0" borderId="0" xfId="0" applyFont="1"/>
    <xf numFmtId="0" fontId="38" fillId="0" borderId="0" xfId="0" applyFont="1" applyAlignment="1">
      <alignment horizontal="center"/>
    </xf>
    <xf numFmtId="0" fontId="37" fillId="27" borderId="52" xfId="0" applyFont="1" applyFill="1" applyBorder="1" applyAlignment="1">
      <alignment horizontal="center" vertical="center" wrapText="1"/>
    </xf>
    <xf numFmtId="0" fontId="40" fillId="10" borderId="48" xfId="0" applyFont="1" applyFill="1" applyBorder="1" applyAlignment="1">
      <alignment horizontal="left" vertical="center"/>
    </xf>
    <xf numFmtId="0" fontId="40" fillId="10" borderId="48" xfId="0" applyFont="1" applyFill="1" applyBorder="1" applyAlignment="1">
      <alignment vertical="center" wrapText="1"/>
    </xf>
    <xf numFmtId="0" fontId="4" fillId="10" borderId="49" xfId="0" applyFont="1" applyFill="1" applyBorder="1" applyAlignment="1">
      <alignment vertical="center"/>
    </xf>
    <xf numFmtId="0" fontId="38" fillId="10" borderId="48" xfId="0" applyFont="1" applyFill="1" applyBorder="1" applyAlignment="1">
      <alignment vertical="center" wrapText="1"/>
    </xf>
    <xf numFmtId="0" fontId="20" fillId="31" borderId="66" xfId="0" applyFont="1" applyFill="1" applyBorder="1" applyAlignment="1">
      <alignment vertical="center" wrapText="1"/>
    </xf>
    <xf numFmtId="0" fontId="20" fillId="31" borderId="68" xfId="0" applyFont="1" applyFill="1" applyBorder="1" applyAlignment="1">
      <alignment vertical="center" wrapText="1"/>
    </xf>
    <xf numFmtId="0" fontId="20" fillId="32" borderId="66" xfId="0" applyFont="1" applyFill="1" applyBorder="1" applyAlignment="1">
      <alignment vertical="center" wrapText="1"/>
    </xf>
    <xf numFmtId="0" fontId="20" fillId="32" borderId="68" xfId="0" applyFont="1" applyFill="1" applyBorder="1" applyAlignment="1">
      <alignment vertical="center" wrapText="1"/>
    </xf>
    <xf numFmtId="0" fontId="4" fillId="0" borderId="0" xfId="0" applyFont="1" applyAlignment="1">
      <alignment horizontal="left" wrapText="1"/>
    </xf>
    <xf numFmtId="0" fontId="38" fillId="10" borderId="53" xfId="0" applyFont="1" applyFill="1" applyBorder="1" applyAlignment="1">
      <alignment horizontal="center" vertical="center" wrapText="1"/>
    </xf>
    <xf numFmtId="0" fontId="41" fillId="42" borderId="0" xfId="0" applyFont="1" applyFill="1"/>
    <xf numFmtId="0" fontId="37" fillId="28" borderId="52" xfId="0" applyFont="1" applyFill="1" applyBorder="1" applyAlignment="1">
      <alignment horizontal="center" vertical="center" wrapText="1"/>
    </xf>
    <xf numFmtId="0" fontId="38" fillId="4" borderId="53" xfId="0" applyFont="1" applyFill="1" applyBorder="1" applyAlignment="1">
      <alignment horizontal="center" vertical="center" wrapText="1"/>
    </xf>
    <xf numFmtId="0" fontId="40" fillId="4" borderId="48" xfId="0" applyFont="1" applyFill="1" applyBorder="1" applyAlignment="1">
      <alignment horizontal="left" vertical="center"/>
    </xf>
    <xf numFmtId="0" fontId="40" fillId="4" borderId="48" xfId="0" applyFont="1" applyFill="1" applyBorder="1" applyAlignment="1">
      <alignment vertical="center" wrapText="1"/>
    </xf>
    <xf numFmtId="0" fontId="4" fillId="4" borderId="0" xfId="0" applyFont="1" applyFill="1" applyAlignment="1">
      <alignment vertical="center" wrapText="1"/>
    </xf>
    <xf numFmtId="0" fontId="4" fillId="4" borderId="49" xfId="0" applyFont="1" applyFill="1" applyBorder="1" applyAlignment="1">
      <alignment vertical="center"/>
    </xf>
    <xf numFmtId="0" fontId="38" fillId="4" borderId="48" xfId="0" applyFont="1" applyFill="1" applyBorder="1" applyAlignment="1">
      <alignment vertical="center" wrapText="1"/>
    </xf>
    <xf numFmtId="0" fontId="16" fillId="4" borderId="0" xfId="0" applyFont="1" applyFill="1" applyAlignment="1">
      <alignment vertical="center" wrapText="1"/>
    </xf>
    <xf numFmtId="0" fontId="40" fillId="4" borderId="48" xfId="0" applyFont="1" applyFill="1" applyBorder="1" applyAlignment="1">
      <alignment vertical="center"/>
    </xf>
    <xf numFmtId="0" fontId="4" fillId="4" borderId="49" xfId="0" applyFont="1" applyFill="1" applyBorder="1" applyAlignment="1">
      <alignment vertical="center" wrapText="1"/>
    </xf>
    <xf numFmtId="0" fontId="38" fillId="4" borderId="52" xfId="0" applyFont="1" applyFill="1" applyBorder="1" applyAlignment="1">
      <alignment horizontal="center" wrapText="1"/>
    </xf>
    <xf numFmtId="0" fontId="38" fillId="4" borderId="53" xfId="0" applyFont="1" applyFill="1" applyBorder="1" applyAlignment="1">
      <alignment horizontal="center" wrapText="1"/>
    </xf>
    <xf numFmtId="0" fontId="38" fillId="4" borderId="54" xfId="0" applyFont="1" applyFill="1" applyBorder="1" applyAlignment="1">
      <alignment horizontal="center" wrapText="1"/>
    </xf>
    <xf numFmtId="0" fontId="38" fillId="4" borderId="41" xfId="0" applyFont="1" applyFill="1" applyBorder="1" applyAlignment="1">
      <alignment vertical="center" wrapText="1"/>
    </xf>
    <xf numFmtId="0" fontId="4" fillId="4" borderId="45" xfId="0" applyFont="1" applyFill="1" applyBorder="1" applyAlignment="1">
      <alignment vertical="center" wrapText="1"/>
    </xf>
    <xf numFmtId="0" fontId="4" fillId="4" borderId="46" xfId="0" applyFont="1" applyFill="1" applyBorder="1" applyAlignment="1">
      <alignment vertical="center"/>
    </xf>
    <xf numFmtId="0" fontId="4" fillId="0" borderId="0" xfId="0" applyFont="1" applyAlignment="1">
      <alignment horizontal="left"/>
    </xf>
    <xf numFmtId="0" fontId="11" fillId="34" borderId="0" xfId="0" applyFont="1" applyFill="1" applyAlignment="1">
      <alignment horizontal="center"/>
    </xf>
    <xf numFmtId="0" fontId="36" fillId="28" borderId="69" xfId="0" applyFont="1" applyFill="1" applyBorder="1" applyAlignment="1">
      <alignment horizontal="left" vertical="center" wrapText="1"/>
    </xf>
    <xf numFmtId="0" fontId="17" fillId="10" borderId="0" xfId="0" applyFont="1" applyFill="1" applyAlignment="1">
      <alignment horizontal="center" vertical="center" wrapText="1"/>
    </xf>
    <xf numFmtId="0" fontId="20" fillId="10" borderId="0" xfId="0" applyFont="1" applyFill="1" applyAlignment="1">
      <alignment vertical="center" wrapText="1"/>
    </xf>
    <xf numFmtId="0" fontId="20" fillId="10" borderId="0" xfId="0" applyFont="1" applyFill="1" applyAlignment="1">
      <alignment horizontal="center" vertical="center" wrapText="1"/>
    </xf>
    <xf numFmtId="0" fontId="38" fillId="10" borderId="0" xfId="0" applyFont="1" applyFill="1" applyAlignment="1">
      <alignment vertical="top"/>
    </xf>
    <xf numFmtId="0" fontId="38" fillId="10" borderId="49" xfId="0" applyFont="1" applyFill="1" applyBorder="1" applyAlignment="1">
      <alignment vertical="top"/>
    </xf>
    <xf numFmtId="0" fontId="38" fillId="10" borderId="41" xfId="0" applyFont="1" applyFill="1" applyBorder="1" applyAlignment="1">
      <alignment vertical="top"/>
    </xf>
    <xf numFmtId="0" fontId="38" fillId="10" borderId="45" xfId="0" applyFont="1" applyFill="1" applyBorder="1" applyAlignment="1">
      <alignment vertical="top"/>
    </xf>
    <xf numFmtId="0" fontId="38" fillId="10" borderId="46" xfId="0" applyFont="1" applyFill="1" applyBorder="1" applyAlignment="1">
      <alignment vertical="top"/>
    </xf>
    <xf numFmtId="0" fontId="4" fillId="0" borderId="0" xfId="0" applyFont="1" applyAlignment="1">
      <alignment vertical="center" wrapText="1"/>
    </xf>
    <xf numFmtId="0" fontId="4" fillId="7" borderId="0" xfId="0" applyFont="1" applyFill="1" applyAlignment="1">
      <alignment vertical="center" wrapText="1"/>
    </xf>
    <xf numFmtId="0" fontId="4" fillId="7" borderId="49" xfId="0" applyFont="1" applyFill="1" applyBorder="1" applyAlignment="1">
      <alignment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41" fillId="0" borderId="0" xfId="0" applyFont="1"/>
    <xf numFmtId="0" fontId="38" fillId="8" borderId="53" xfId="0" applyFont="1" applyFill="1" applyBorder="1" applyAlignment="1">
      <alignment horizontal="center" vertical="center" wrapText="1"/>
    </xf>
    <xf numFmtId="0" fontId="40" fillId="8" borderId="48" xfId="0" applyFont="1" applyFill="1" applyBorder="1" applyAlignment="1">
      <alignment horizontal="left" vertical="center"/>
    </xf>
    <xf numFmtId="0" fontId="40" fillId="8" borderId="48" xfId="0" applyFont="1" applyFill="1" applyBorder="1" applyAlignment="1">
      <alignment vertical="center" wrapText="1"/>
    </xf>
    <xf numFmtId="0" fontId="4" fillId="8" borderId="0" xfId="0" applyFont="1" applyFill="1" applyAlignment="1">
      <alignment vertical="center" wrapText="1"/>
    </xf>
    <xf numFmtId="0" fontId="4" fillId="8" borderId="49" xfId="0" applyFont="1" applyFill="1" applyBorder="1" applyAlignment="1">
      <alignment vertical="center"/>
    </xf>
    <xf numFmtId="0" fontId="38" fillId="8" borderId="48" xfId="0" applyFont="1" applyFill="1" applyBorder="1" applyAlignment="1">
      <alignment vertical="center" wrapText="1"/>
    </xf>
    <xf numFmtId="0" fontId="16" fillId="8" borderId="0" xfId="0" applyFont="1" applyFill="1" applyAlignment="1">
      <alignment vertical="center" wrapText="1"/>
    </xf>
    <xf numFmtId="0" fontId="38" fillId="8" borderId="52" xfId="0" applyFont="1" applyFill="1" applyBorder="1" applyAlignment="1">
      <alignment horizontal="center" wrapText="1"/>
    </xf>
    <xf numFmtId="0" fontId="38" fillId="8" borderId="53" xfId="0" applyFont="1" applyFill="1" applyBorder="1" applyAlignment="1">
      <alignment horizontal="center" wrapText="1"/>
    </xf>
    <xf numFmtId="0" fontId="38" fillId="8" borderId="54" xfId="0" applyFont="1" applyFill="1" applyBorder="1" applyAlignment="1">
      <alignment horizontal="center" wrapText="1"/>
    </xf>
    <xf numFmtId="0" fontId="38" fillId="8" borderId="41" xfId="0" applyFont="1" applyFill="1" applyBorder="1" applyAlignment="1">
      <alignment vertical="center" wrapText="1"/>
    </xf>
    <xf numFmtId="0" fontId="4" fillId="8" borderId="45" xfId="0" applyFont="1" applyFill="1" applyBorder="1" applyAlignment="1">
      <alignment vertical="center" wrapText="1"/>
    </xf>
    <xf numFmtId="0" fontId="4" fillId="8" borderId="46" xfId="0" applyFont="1" applyFill="1" applyBorder="1" applyAlignment="1">
      <alignment vertical="center"/>
    </xf>
    <xf numFmtId="0" fontId="37" fillId="29" borderId="52" xfId="0" applyFont="1" applyFill="1" applyBorder="1" applyAlignment="1">
      <alignment horizontal="center" vertical="center" wrapText="1"/>
    </xf>
    <xf numFmtId="0" fontId="38" fillId="6" borderId="53" xfId="0" applyFont="1" applyFill="1" applyBorder="1" applyAlignment="1">
      <alignment horizontal="center" vertical="center" wrapText="1"/>
    </xf>
    <xf numFmtId="0" fontId="40" fillId="6" borderId="48" xfId="0" applyFont="1" applyFill="1" applyBorder="1" applyAlignment="1">
      <alignment horizontal="left" vertical="center"/>
    </xf>
    <xf numFmtId="0" fontId="40" fillId="6" borderId="48" xfId="0" applyFont="1" applyFill="1" applyBorder="1" applyAlignment="1">
      <alignment vertical="center" wrapText="1"/>
    </xf>
    <xf numFmtId="0" fontId="4" fillId="6" borderId="0" xfId="0" applyFont="1" applyFill="1" applyAlignment="1">
      <alignment vertical="center" wrapText="1"/>
    </xf>
    <xf numFmtId="0" fontId="4" fillId="6" borderId="49" xfId="0" applyFont="1" applyFill="1" applyBorder="1" applyAlignment="1">
      <alignment vertical="center"/>
    </xf>
    <xf numFmtId="0" fontId="38" fillId="6" borderId="48" xfId="0" applyFont="1" applyFill="1" applyBorder="1" applyAlignment="1">
      <alignment vertical="center" wrapText="1"/>
    </xf>
    <xf numFmtId="0" fontId="16" fillId="6" borderId="0" xfId="0" applyFont="1" applyFill="1" applyAlignment="1">
      <alignment vertical="center" wrapText="1"/>
    </xf>
    <xf numFmtId="0" fontId="40" fillId="6" borderId="48" xfId="0" applyFont="1" applyFill="1" applyBorder="1" applyAlignment="1">
      <alignment vertical="center"/>
    </xf>
    <xf numFmtId="0" fontId="4" fillId="6" borderId="49" xfId="0" applyFont="1" applyFill="1" applyBorder="1" applyAlignment="1">
      <alignment vertical="center" wrapText="1"/>
    </xf>
    <xf numFmtId="0" fontId="38" fillId="6" borderId="52" xfId="0" applyFont="1" applyFill="1" applyBorder="1" applyAlignment="1">
      <alignment horizontal="center" wrapText="1"/>
    </xf>
    <xf numFmtId="0" fontId="38" fillId="6" borderId="53" xfId="0" applyFont="1" applyFill="1" applyBorder="1" applyAlignment="1">
      <alignment horizontal="center" wrapText="1"/>
    </xf>
    <xf numFmtId="0" fontId="38" fillId="6" borderId="54" xfId="0" applyFont="1" applyFill="1" applyBorder="1" applyAlignment="1">
      <alignment horizontal="center" wrapText="1"/>
    </xf>
    <xf numFmtId="0" fontId="38" fillId="6" borderId="41" xfId="0" applyFont="1" applyFill="1" applyBorder="1" applyAlignment="1">
      <alignment vertical="center" wrapText="1"/>
    </xf>
    <xf numFmtId="0" fontId="4" fillId="6" borderId="45" xfId="0" applyFont="1" applyFill="1" applyBorder="1" applyAlignment="1">
      <alignment vertical="center" wrapText="1"/>
    </xf>
    <xf numFmtId="0" fontId="4" fillId="6" borderId="46" xfId="0" applyFont="1" applyFill="1" applyBorder="1" applyAlignment="1">
      <alignment vertical="center"/>
    </xf>
    <xf numFmtId="0" fontId="37" fillId="30" borderId="52" xfId="0" applyFont="1" applyFill="1" applyBorder="1" applyAlignment="1">
      <alignment horizontal="center" vertical="center" wrapText="1"/>
    </xf>
    <xf numFmtId="0" fontId="37" fillId="33" borderId="52" xfId="0" applyFont="1" applyFill="1" applyBorder="1" applyAlignment="1">
      <alignment horizontal="center" vertical="center" wrapText="1"/>
    </xf>
    <xf numFmtId="0" fontId="38" fillId="11" borderId="53" xfId="0" applyFont="1" applyFill="1" applyBorder="1" applyAlignment="1">
      <alignment horizontal="center" vertical="center" wrapText="1"/>
    </xf>
    <xf numFmtId="0" fontId="40" fillId="11" borderId="48" xfId="0" applyFont="1" applyFill="1" applyBorder="1" applyAlignment="1">
      <alignment horizontal="left" vertical="center"/>
    </xf>
    <xf numFmtId="0" fontId="40" fillId="11" borderId="48" xfId="0" applyFont="1" applyFill="1" applyBorder="1" applyAlignment="1">
      <alignment vertical="center" wrapText="1"/>
    </xf>
    <xf numFmtId="0" fontId="4" fillId="11" borderId="49" xfId="0" applyFont="1" applyFill="1" applyBorder="1" applyAlignment="1">
      <alignment vertical="center"/>
    </xf>
    <xf numFmtId="0" fontId="38" fillId="11" borderId="48" xfId="0" applyFont="1" applyFill="1" applyBorder="1" applyAlignment="1">
      <alignment vertical="center" wrapText="1"/>
    </xf>
    <xf numFmtId="0" fontId="16" fillId="11" borderId="0" xfId="0" applyFont="1" applyFill="1" applyAlignment="1">
      <alignment vertical="center" wrapText="1"/>
    </xf>
    <xf numFmtId="0" fontId="40" fillId="11" borderId="48" xfId="0" applyFont="1" applyFill="1" applyBorder="1" applyAlignment="1">
      <alignment vertical="center"/>
    </xf>
    <xf numFmtId="0" fontId="38" fillId="11" borderId="52" xfId="0" applyFont="1" applyFill="1" applyBorder="1" applyAlignment="1">
      <alignment horizontal="center" wrapText="1"/>
    </xf>
    <xf numFmtId="0" fontId="38" fillId="11" borderId="53" xfId="0" applyFont="1" applyFill="1" applyBorder="1" applyAlignment="1">
      <alignment horizontal="center" wrapText="1"/>
    </xf>
    <xf numFmtId="0" fontId="38" fillId="11" borderId="54" xfId="0" applyFont="1" applyFill="1" applyBorder="1" applyAlignment="1">
      <alignment horizontal="center" wrapText="1"/>
    </xf>
    <xf numFmtId="0" fontId="38" fillId="11" borderId="41" xfId="0" applyFont="1" applyFill="1" applyBorder="1" applyAlignment="1">
      <alignment vertical="center" wrapText="1"/>
    </xf>
    <xf numFmtId="0" fontId="4" fillId="11" borderId="45" xfId="0" applyFont="1" applyFill="1" applyBorder="1" applyAlignment="1">
      <alignment vertical="center" wrapText="1"/>
    </xf>
    <xf numFmtId="0" fontId="4" fillId="11" borderId="46" xfId="0" applyFont="1" applyFill="1" applyBorder="1" applyAlignment="1">
      <alignment vertical="center"/>
    </xf>
    <xf numFmtId="0" fontId="37" fillId="34" borderId="52" xfId="0" applyFont="1" applyFill="1" applyBorder="1" applyAlignment="1">
      <alignment horizontal="center" vertical="center" wrapText="1"/>
    </xf>
    <xf numFmtId="0" fontId="38" fillId="7" borderId="53" xfId="0" applyFont="1" applyFill="1" applyBorder="1" applyAlignment="1">
      <alignment horizontal="center" vertical="center" wrapText="1"/>
    </xf>
    <xf numFmtId="0" fontId="40" fillId="7" borderId="48" xfId="0" applyFont="1" applyFill="1" applyBorder="1" applyAlignment="1">
      <alignment horizontal="left" vertical="center"/>
    </xf>
    <xf numFmtId="0" fontId="40" fillId="7" borderId="48" xfId="0" applyFont="1" applyFill="1" applyBorder="1" applyAlignment="1">
      <alignment vertical="center" wrapText="1"/>
    </xf>
    <xf numFmtId="0" fontId="4" fillId="7" borderId="49" xfId="0" applyFont="1" applyFill="1" applyBorder="1" applyAlignment="1">
      <alignment vertical="center"/>
    </xf>
    <xf numFmtId="0" fontId="38" fillId="7" borderId="48" xfId="0" applyFont="1" applyFill="1" applyBorder="1" applyAlignment="1">
      <alignment vertical="center" wrapText="1"/>
    </xf>
    <xf numFmtId="0" fontId="16" fillId="7" borderId="0" xfId="0" applyFont="1" applyFill="1" applyAlignment="1">
      <alignment vertical="center" wrapText="1"/>
    </xf>
    <xf numFmtId="0" fontId="40" fillId="7" borderId="48" xfId="0" applyFont="1" applyFill="1" applyBorder="1" applyAlignment="1">
      <alignment vertical="center"/>
    </xf>
    <xf numFmtId="0" fontId="38" fillId="7" borderId="52" xfId="0" applyFont="1" applyFill="1" applyBorder="1" applyAlignment="1">
      <alignment horizontal="center" wrapText="1"/>
    </xf>
    <xf numFmtId="0" fontId="38" fillId="7" borderId="53" xfId="0" applyFont="1" applyFill="1" applyBorder="1" applyAlignment="1">
      <alignment horizontal="center" wrapText="1"/>
    </xf>
    <xf numFmtId="0" fontId="38" fillId="7" borderId="54" xfId="0" applyFont="1" applyFill="1" applyBorder="1" applyAlignment="1">
      <alignment horizontal="center" wrapText="1"/>
    </xf>
    <xf numFmtId="0" fontId="38" fillId="7" borderId="41" xfId="0" applyFont="1" applyFill="1" applyBorder="1" applyAlignment="1">
      <alignment vertical="center" wrapText="1"/>
    </xf>
    <xf numFmtId="0" fontId="4" fillId="7" borderId="45" xfId="0" applyFont="1" applyFill="1" applyBorder="1" applyAlignment="1">
      <alignment vertical="center" wrapText="1"/>
    </xf>
    <xf numFmtId="0" fontId="4" fillId="7" borderId="46" xfId="0" applyFont="1" applyFill="1" applyBorder="1" applyAlignment="1">
      <alignment vertical="center"/>
    </xf>
    <xf numFmtId="0" fontId="4" fillId="10" borderId="0" xfId="0" applyFont="1" applyFill="1" applyAlignment="1">
      <alignment vertical="center" wrapText="1"/>
    </xf>
    <xf numFmtId="0" fontId="40" fillId="10" borderId="41" xfId="0" applyFont="1" applyFill="1" applyBorder="1" applyAlignment="1">
      <alignment vertical="center"/>
    </xf>
    <xf numFmtId="0" fontId="38" fillId="10" borderId="54" xfId="0" applyFont="1" applyFill="1" applyBorder="1" applyAlignment="1">
      <alignment horizontal="center" vertical="center" wrapText="1"/>
    </xf>
    <xf numFmtId="0" fontId="40" fillId="10" borderId="47" xfId="0" applyFont="1" applyFill="1" applyBorder="1" applyAlignment="1">
      <alignment horizontal="left" vertical="top" wrapText="1"/>
    </xf>
    <xf numFmtId="0" fontId="40" fillId="10" borderId="43" xfId="0" applyFont="1" applyFill="1" applyBorder="1" applyAlignment="1">
      <alignment horizontal="left" vertical="top" wrapText="1"/>
    </xf>
    <xf numFmtId="0" fontId="4" fillId="10" borderId="44" xfId="0" applyFont="1" applyFill="1" applyBorder="1" applyAlignment="1">
      <alignment horizontal="left" vertical="center" wrapText="1"/>
    </xf>
    <xf numFmtId="0" fontId="4" fillId="10" borderId="44" xfId="0" applyFont="1" applyFill="1" applyBorder="1" applyAlignment="1">
      <alignment horizontal="left" vertical="center"/>
    </xf>
    <xf numFmtId="0" fontId="16" fillId="10" borderId="0" xfId="0" applyFont="1" applyFill="1" applyAlignment="1">
      <alignment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40" fillId="10" borderId="41" xfId="0" applyFont="1" applyFill="1" applyBorder="1" applyAlignment="1">
      <alignment vertical="center" wrapText="1"/>
    </xf>
    <xf numFmtId="0" fontId="38" fillId="10" borderId="75" xfId="0" applyFont="1" applyFill="1" applyBorder="1" applyAlignment="1">
      <alignment horizontal="center" vertical="center" wrapText="1"/>
    </xf>
    <xf numFmtId="0" fontId="40" fillId="10" borderId="44" xfId="0" applyFont="1" applyFill="1" applyBorder="1" applyAlignment="1">
      <alignment horizontal="left" vertical="top" wrapText="1"/>
    </xf>
    <xf numFmtId="0" fontId="39" fillId="4" borderId="1" xfId="0" applyFont="1" applyFill="1" applyBorder="1" applyAlignment="1">
      <alignment vertical="justify" wrapText="1"/>
    </xf>
    <xf numFmtId="0" fontId="39" fillId="4" borderId="8" xfId="0" applyFont="1" applyFill="1" applyBorder="1" applyAlignment="1">
      <alignment vertical="justify" wrapText="1"/>
    </xf>
    <xf numFmtId="0" fontId="4" fillId="4" borderId="0" xfId="0" applyFont="1" applyFill="1" applyAlignment="1">
      <alignment horizontal="justify" vertical="center"/>
    </xf>
    <xf numFmtId="0" fontId="8" fillId="13" borderId="12" xfId="0" applyFont="1" applyFill="1" applyBorder="1" applyAlignment="1">
      <alignment horizontal="center" vertical="center" wrapText="1"/>
    </xf>
    <xf numFmtId="0" fontId="16" fillId="0" borderId="0" xfId="0" applyFont="1" applyAlignment="1">
      <alignment wrapText="1"/>
    </xf>
    <xf numFmtId="0" fontId="38" fillId="10" borderId="52" xfId="0" applyFont="1" applyFill="1" applyBorder="1" applyAlignment="1">
      <alignment horizontal="center" vertical="center" wrapText="1"/>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40" fillId="10" borderId="47" xfId="0" applyFont="1" applyFill="1" applyBorder="1" applyAlignment="1">
      <alignment horizontal="left" vertical="center" wrapText="1"/>
    </xf>
    <xf numFmtId="0" fontId="40" fillId="10" borderId="43" xfId="0" applyFont="1" applyFill="1" applyBorder="1" applyAlignment="1">
      <alignment horizontal="left" vertical="center"/>
    </xf>
    <xf numFmtId="0" fontId="40" fillId="10" borderId="44" xfId="0" applyFont="1" applyFill="1" applyBorder="1" applyAlignment="1">
      <alignment horizontal="left" vertical="center"/>
    </xf>
    <xf numFmtId="0" fontId="4" fillId="10" borderId="43" xfId="0" applyFont="1" applyFill="1" applyBorder="1" applyAlignment="1">
      <alignment horizontal="left" vertical="center"/>
    </xf>
    <xf numFmtId="0" fontId="3" fillId="11" borderId="16" xfId="0" applyFont="1" applyFill="1" applyBorder="1" applyAlignment="1">
      <alignment horizontal="center" vertical="center" wrapText="1"/>
    </xf>
    <xf numFmtId="0" fontId="3" fillId="36" borderId="1" xfId="0" applyFont="1" applyFill="1" applyBorder="1" applyAlignment="1">
      <alignment vertical="center" wrapText="1"/>
    </xf>
    <xf numFmtId="0" fontId="3" fillId="7" borderId="5" xfId="0" applyFont="1" applyFill="1" applyBorder="1" applyAlignment="1">
      <alignment horizontal="center" vertical="center" wrapText="1"/>
    </xf>
    <xf numFmtId="0" fontId="3" fillId="8" borderId="15" xfId="0" applyFont="1" applyFill="1" applyBorder="1" applyAlignment="1">
      <alignment horizontal="center" vertical="center" wrapText="1"/>
    </xf>
    <xf numFmtId="0" fontId="18" fillId="36" borderId="13" xfId="0" applyFont="1" applyFill="1" applyBorder="1" applyAlignment="1">
      <alignment vertical="center" wrapText="1"/>
    </xf>
    <xf numFmtId="0" fontId="15" fillId="0" borderId="8" xfId="0" applyFont="1" applyBorder="1" applyAlignment="1">
      <alignment vertical="center" wrapText="1"/>
    </xf>
    <xf numFmtId="0" fontId="15" fillId="0" borderId="9" xfId="0" applyFont="1" applyBorder="1" applyAlignment="1">
      <alignment vertical="center" wrapText="1"/>
    </xf>
    <xf numFmtId="0" fontId="3" fillId="11" borderId="13" xfId="0" applyFont="1" applyFill="1" applyBorder="1" applyAlignment="1">
      <alignment vertical="center" wrapText="1"/>
    </xf>
    <xf numFmtId="0" fontId="3" fillId="11" borderId="17" xfId="0" applyFont="1" applyFill="1" applyBorder="1" applyAlignment="1">
      <alignment vertical="center" wrapText="1"/>
    </xf>
    <xf numFmtId="0" fontId="18" fillId="11" borderId="13" xfId="0" applyFont="1" applyFill="1" applyBorder="1" applyAlignment="1">
      <alignment vertical="center" wrapText="1"/>
    </xf>
    <xf numFmtId="0" fontId="18" fillId="11" borderId="17" xfId="0" applyFont="1" applyFill="1" applyBorder="1" applyAlignment="1">
      <alignment vertical="center" wrapText="1"/>
    </xf>
    <xf numFmtId="0" fontId="3" fillId="10" borderId="24" xfId="0" applyFont="1" applyFill="1" applyBorder="1" applyAlignment="1">
      <alignment horizontal="left" vertical="center" wrapText="1"/>
    </xf>
    <xf numFmtId="0" fontId="3" fillId="0" borderId="43" xfId="0" applyFont="1" applyBorder="1" applyAlignment="1">
      <alignment vertical="center" wrapText="1"/>
    </xf>
    <xf numFmtId="0" fontId="3" fillId="0" borderId="44" xfId="0" applyFont="1" applyBorder="1" applyAlignment="1">
      <alignment vertical="center" wrapText="1"/>
    </xf>
    <xf numFmtId="0" fontId="3" fillId="5" borderId="13" xfId="0" applyFont="1" applyFill="1" applyBorder="1" applyAlignment="1">
      <alignment vertical="center" wrapText="1"/>
    </xf>
    <xf numFmtId="0" fontId="17" fillId="31" borderId="0" xfId="0" applyFont="1" applyFill="1" applyAlignment="1">
      <alignment horizontal="center" vertical="center" wrapText="1"/>
    </xf>
    <xf numFmtId="0" fontId="20" fillId="31" borderId="0" xfId="0" applyFont="1" applyFill="1" applyAlignment="1">
      <alignment vertical="center" wrapText="1"/>
    </xf>
    <xf numFmtId="0" fontId="20" fillId="31" borderId="0" xfId="0" applyFont="1" applyFill="1" applyAlignment="1">
      <alignment horizontal="left" vertical="center" wrapText="1"/>
    </xf>
    <xf numFmtId="0" fontId="20" fillId="31" borderId="0" xfId="0" applyFont="1" applyFill="1" applyAlignment="1">
      <alignment horizontal="center" vertical="center" wrapText="1"/>
    </xf>
    <xf numFmtId="15" fontId="7" fillId="4" borderId="1" xfId="0" applyNumberFormat="1" applyFont="1" applyFill="1" applyBorder="1" applyAlignment="1">
      <alignment horizontal="center" vertical="center" wrapText="1"/>
    </xf>
    <xf numFmtId="0" fontId="7" fillId="6"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3" fillId="10" borderId="16" xfId="0" applyFont="1" applyFill="1" applyBorder="1" applyAlignment="1">
      <alignment horizontal="center" vertical="center" wrapText="1"/>
    </xf>
    <xf numFmtId="0" fontId="3" fillId="10" borderId="1" xfId="0" applyFont="1" applyFill="1" applyBorder="1" applyAlignment="1">
      <alignment horizontal="center" vertical="center" wrapText="1"/>
    </xf>
    <xf numFmtId="0" fontId="15" fillId="0" borderId="8" xfId="0" applyFont="1" applyBorder="1" applyAlignment="1">
      <alignment horizontal="center" vertical="center" wrapText="1"/>
    </xf>
    <xf numFmtId="0" fontId="3" fillId="0" borderId="43" xfId="0" applyFont="1" applyBorder="1" applyAlignment="1">
      <alignment horizontal="center" vertical="center" wrapText="1"/>
    </xf>
    <xf numFmtId="0" fontId="15" fillId="36" borderId="1" xfId="0" applyFont="1" applyFill="1" applyBorder="1" applyAlignment="1">
      <alignment horizontal="center" vertical="center" wrapText="1"/>
    </xf>
    <xf numFmtId="0" fontId="15" fillId="36" borderId="5" xfId="0" applyFont="1" applyFill="1" applyBorder="1" applyAlignment="1">
      <alignment horizontal="center" vertical="center" wrapText="1"/>
    </xf>
    <xf numFmtId="0" fontId="3" fillId="36" borderId="1" xfId="0" applyFont="1" applyFill="1" applyBorder="1" applyAlignment="1">
      <alignment horizontal="center" vertical="center" wrapText="1"/>
    </xf>
    <xf numFmtId="0" fontId="7" fillId="11" borderId="5" xfId="0" applyFont="1" applyFill="1" applyBorder="1" applyAlignment="1">
      <alignment horizontal="center" vertical="center" wrapText="1"/>
    </xf>
    <xf numFmtId="0" fontId="7" fillId="0" borderId="0" xfId="0" applyFont="1" applyAlignment="1">
      <alignment horizontal="center" vertical="center" wrapText="1"/>
    </xf>
    <xf numFmtId="0" fontId="7" fillId="8" borderId="1" xfId="0" applyFont="1" applyFill="1" applyBorder="1" applyAlignment="1">
      <alignment horizontal="center" vertical="center" wrapText="1"/>
    </xf>
    <xf numFmtId="0" fontId="7" fillId="6" borderId="5" xfId="0" applyFont="1" applyFill="1" applyBorder="1" applyAlignment="1">
      <alignment horizontal="center" vertical="center" wrapText="1"/>
    </xf>
    <xf numFmtId="0" fontId="7" fillId="5" borderId="15" xfId="0" applyFont="1" applyFill="1" applyBorder="1" applyAlignment="1">
      <alignment horizontal="center" vertical="center" wrapText="1"/>
    </xf>
    <xf numFmtId="0" fontId="2" fillId="36" borderId="1" xfId="0" applyFont="1" applyFill="1" applyBorder="1" applyAlignment="1">
      <alignment vertical="center" wrapText="1"/>
    </xf>
    <xf numFmtId="0" fontId="0" fillId="0" borderId="0" xfId="0" applyAlignment="1">
      <alignment horizontal="center"/>
    </xf>
    <xf numFmtId="0" fontId="0" fillId="0" borderId="0" xfId="0" applyAlignment="1">
      <alignment vertical="center" wrapText="1"/>
    </xf>
    <xf numFmtId="0" fontId="0" fillId="43" borderId="0" xfId="0" applyFill="1" applyAlignment="1">
      <alignment horizontal="center"/>
    </xf>
    <xf numFmtId="0" fontId="0" fillId="8" borderId="0" xfId="0" applyFill="1" applyAlignment="1">
      <alignment horizontal="center"/>
    </xf>
    <xf numFmtId="0" fontId="0" fillId="0" borderId="73" xfId="0" applyBorder="1"/>
    <xf numFmtId="0" fontId="1" fillId="0" borderId="34" xfId="0" applyFont="1" applyBorder="1" applyAlignment="1">
      <alignment horizontal="center"/>
    </xf>
    <xf numFmtId="0" fontId="1" fillId="0" borderId="35" xfId="0" applyFont="1" applyBorder="1" applyAlignment="1">
      <alignment horizontal="center"/>
    </xf>
    <xf numFmtId="0" fontId="1" fillId="0" borderId="37" xfId="0" applyFont="1" applyBorder="1" applyAlignment="1">
      <alignment horizontal="center"/>
    </xf>
    <xf numFmtId="0" fontId="1" fillId="43" borderId="10" xfId="0" applyFont="1" applyFill="1" applyBorder="1" applyAlignment="1">
      <alignment horizontal="center" vertical="center"/>
    </xf>
    <xf numFmtId="0" fontId="1" fillId="43" borderId="11" xfId="0" applyFont="1" applyFill="1" applyBorder="1" applyAlignment="1">
      <alignment horizontal="center" vertical="center"/>
    </xf>
    <xf numFmtId="0" fontId="1" fillId="43" borderId="12" xfId="0" applyFont="1" applyFill="1" applyBorder="1" applyAlignment="1">
      <alignment horizontal="center" vertical="center"/>
    </xf>
    <xf numFmtId="0" fontId="0" fillId="8" borderId="24" xfId="0" applyFill="1" applyBorder="1" applyAlignment="1">
      <alignment horizontal="center" vertical="center"/>
    </xf>
    <xf numFmtId="0" fontId="0" fillId="5" borderId="2" xfId="0" applyFill="1" applyBorder="1" applyAlignment="1">
      <alignment horizontal="center" vertical="center"/>
    </xf>
    <xf numFmtId="0" fontId="0" fillId="8" borderId="1" xfId="0" applyFill="1" applyBorder="1" applyAlignment="1">
      <alignment horizontal="center" vertical="center"/>
    </xf>
    <xf numFmtId="0" fontId="0" fillId="8" borderId="3" xfId="0" applyFill="1" applyBorder="1" applyAlignment="1">
      <alignment horizontal="center" vertical="center"/>
    </xf>
    <xf numFmtId="0" fontId="0" fillId="4" borderId="2" xfId="0" applyFill="1" applyBorder="1" applyAlignment="1">
      <alignment horizontal="center" vertical="center"/>
    </xf>
    <xf numFmtId="0" fontId="0" fillId="5" borderId="1" xfId="0" applyFill="1" applyBorder="1" applyAlignment="1">
      <alignment horizontal="center" vertical="center"/>
    </xf>
    <xf numFmtId="0" fontId="0" fillId="4" borderId="1" xfId="0" applyFill="1" applyBorder="1" applyAlignment="1">
      <alignment horizontal="center" vertical="center"/>
    </xf>
    <xf numFmtId="0" fontId="0" fillId="4" borderId="3" xfId="0" applyFill="1" applyBorder="1" applyAlignment="1">
      <alignment horizontal="center" vertical="center"/>
    </xf>
    <xf numFmtId="0" fontId="0" fillId="5" borderId="3" xfId="0" applyFill="1" applyBorder="1" applyAlignment="1">
      <alignment horizontal="center" vertical="center"/>
    </xf>
    <xf numFmtId="0" fontId="0" fillId="8" borderId="2" xfId="0" applyFill="1" applyBorder="1" applyAlignment="1">
      <alignment horizontal="center" vertical="center"/>
    </xf>
    <xf numFmtId="0" fontId="0" fillId="8" borderId="5" xfId="0" applyFill="1" applyBorder="1" applyAlignment="1">
      <alignment horizontal="center" vertical="center"/>
    </xf>
    <xf numFmtId="0" fontId="0" fillId="8" borderId="23" xfId="0" applyFill="1" applyBorder="1" applyAlignment="1">
      <alignment horizontal="center" vertical="center"/>
    </xf>
    <xf numFmtId="0" fontId="0" fillId="8" borderId="16" xfId="0" applyFill="1" applyBorder="1" applyAlignment="1">
      <alignment horizontal="center" vertical="center"/>
    </xf>
    <xf numFmtId="0" fontId="0" fillId="4" borderId="6" xfId="0" applyFill="1" applyBorder="1" applyAlignment="1">
      <alignment horizontal="center" vertical="center"/>
    </xf>
    <xf numFmtId="0" fontId="0" fillId="4" borderId="0" xfId="0" applyFill="1" applyAlignment="1">
      <alignment horizontal="center" vertical="center" wrapText="1"/>
    </xf>
    <xf numFmtId="0" fontId="0" fillId="5" borderId="0" xfId="0" applyFill="1" applyAlignment="1">
      <alignment horizontal="center" vertical="center" wrapText="1"/>
    </xf>
    <xf numFmtId="0" fontId="0" fillId="8" borderId="0" xfId="0" applyFill="1" applyAlignment="1">
      <alignment horizontal="center" vertical="center" wrapText="1"/>
    </xf>
    <xf numFmtId="0" fontId="18" fillId="7" borderId="43" xfId="0" applyFont="1" applyFill="1" applyBorder="1" applyAlignment="1">
      <alignment horizontal="center" vertical="center" wrapText="1"/>
    </xf>
    <xf numFmtId="0" fontId="18" fillId="7" borderId="0" xfId="0" applyFont="1" applyFill="1" applyAlignment="1">
      <alignment horizontal="center" vertical="center" wrapText="1"/>
    </xf>
    <xf numFmtId="0" fontId="18" fillId="7" borderId="45" xfId="0" applyFont="1" applyFill="1" applyBorder="1" applyAlignment="1">
      <alignment horizontal="center" vertical="center" wrapText="1"/>
    </xf>
    <xf numFmtId="0" fontId="20" fillId="7" borderId="43" xfId="0" applyFont="1" applyFill="1" applyBorder="1" applyAlignment="1">
      <alignment horizontal="center" vertical="center" wrapText="1"/>
    </xf>
    <xf numFmtId="0" fontId="20" fillId="7" borderId="0" xfId="0" applyFont="1" applyFill="1" applyAlignment="1">
      <alignment horizontal="center" vertical="center" wrapText="1"/>
    </xf>
    <xf numFmtId="0" fontId="20" fillId="7" borderId="45" xfId="0" applyFont="1" applyFill="1" applyBorder="1" applyAlignment="1">
      <alignment horizontal="center" vertical="center" wrapText="1"/>
    </xf>
    <xf numFmtId="0" fontId="3" fillId="0" borderId="61" xfId="0" applyFont="1" applyBorder="1" applyAlignment="1">
      <alignment horizontal="center" vertical="center" wrapText="1"/>
    </xf>
    <xf numFmtId="0" fontId="3" fillId="0" borderId="0" xfId="0" applyFont="1" applyAlignment="1">
      <alignment horizontal="center" vertical="center" wrapText="1"/>
    </xf>
    <xf numFmtId="0" fontId="3" fillId="8" borderId="13" xfId="0" applyFont="1" applyFill="1" applyBorder="1" applyAlignment="1">
      <alignment horizontal="center" vertical="center" wrapText="1"/>
    </xf>
    <xf numFmtId="0" fontId="3" fillId="8" borderId="14" xfId="0" applyFont="1" applyFill="1" applyBorder="1" applyAlignment="1">
      <alignment horizontal="center" vertical="center" wrapText="1"/>
    </xf>
    <xf numFmtId="0" fontId="3" fillId="8" borderId="17" xfId="0" applyFont="1" applyFill="1" applyBorder="1" applyAlignment="1">
      <alignment horizontal="center" vertical="center" wrapText="1"/>
    </xf>
    <xf numFmtId="0" fontId="3" fillId="6" borderId="13" xfId="0" applyFont="1" applyFill="1" applyBorder="1" applyAlignment="1">
      <alignment horizontal="center" vertical="center" wrapText="1"/>
    </xf>
    <xf numFmtId="0" fontId="3" fillId="6" borderId="14" xfId="0" applyFont="1" applyFill="1" applyBorder="1" applyAlignment="1">
      <alignment horizontal="center" vertical="center" wrapText="1"/>
    </xf>
    <xf numFmtId="0" fontId="3" fillId="6" borderId="17" xfId="0" applyFont="1" applyFill="1" applyBorder="1" applyAlignment="1">
      <alignment horizontal="center" vertical="center" wrapText="1"/>
    </xf>
    <xf numFmtId="0" fontId="2" fillId="8" borderId="13" xfId="0" applyFont="1" applyFill="1" applyBorder="1" applyAlignment="1">
      <alignment horizontal="left" vertical="center" wrapText="1"/>
    </xf>
    <xf numFmtId="0" fontId="2" fillId="8" borderId="14" xfId="0" applyFont="1" applyFill="1" applyBorder="1" applyAlignment="1">
      <alignment horizontal="left" vertical="center" wrapText="1"/>
    </xf>
    <xf numFmtId="0" fontId="2" fillId="8" borderId="17" xfId="0" applyFont="1" applyFill="1" applyBorder="1" applyAlignment="1">
      <alignment horizontal="left" vertical="center" wrapText="1"/>
    </xf>
    <xf numFmtId="0" fontId="2" fillId="6" borderId="13" xfId="0" applyFont="1" applyFill="1" applyBorder="1" applyAlignment="1">
      <alignment horizontal="left" vertical="center" wrapText="1"/>
    </xf>
    <xf numFmtId="0" fontId="2" fillId="6" borderId="14" xfId="0" applyFont="1" applyFill="1" applyBorder="1" applyAlignment="1">
      <alignment horizontal="left" vertical="center" wrapText="1"/>
    </xf>
    <xf numFmtId="0" fontId="2" fillId="6" borderId="17" xfId="0" applyFont="1" applyFill="1" applyBorder="1" applyAlignment="1">
      <alignment horizontal="left" vertical="center" wrapText="1"/>
    </xf>
    <xf numFmtId="0" fontId="7" fillId="8" borderId="13" xfId="0" applyFont="1" applyFill="1" applyBorder="1" applyAlignment="1">
      <alignment horizontal="center" vertical="center" wrapText="1"/>
    </xf>
    <xf numFmtId="0" fontId="7" fillId="8" borderId="14" xfId="0" applyFont="1" applyFill="1" applyBorder="1" applyAlignment="1">
      <alignment horizontal="center" vertical="center" wrapText="1"/>
    </xf>
    <xf numFmtId="0" fontId="7" fillId="8" borderId="17" xfId="0" applyFont="1" applyFill="1" applyBorder="1" applyAlignment="1">
      <alignment horizontal="center" vertical="center" wrapText="1"/>
    </xf>
    <xf numFmtId="0" fontId="7" fillId="6" borderId="13" xfId="0" applyFont="1" applyFill="1" applyBorder="1" applyAlignment="1">
      <alignment horizontal="center" vertical="center" wrapText="1"/>
    </xf>
    <xf numFmtId="0" fontId="7" fillId="6" borderId="14" xfId="0" applyFont="1" applyFill="1" applyBorder="1" applyAlignment="1">
      <alignment horizontal="center" vertical="center" wrapText="1"/>
    </xf>
    <xf numFmtId="0" fontId="7" fillId="6" borderId="17" xfId="0" applyFont="1" applyFill="1" applyBorder="1" applyAlignment="1">
      <alignment horizontal="center" vertical="center" wrapText="1"/>
    </xf>
    <xf numFmtId="0" fontId="19" fillId="5" borderId="13" xfId="0" applyFont="1" applyFill="1" applyBorder="1" applyAlignment="1">
      <alignment horizontal="left" vertical="center" wrapText="1"/>
    </xf>
    <xf numFmtId="0" fontId="19" fillId="5" borderId="8" xfId="0" applyFont="1" applyFill="1" applyBorder="1" applyAlignment="1">
      <alignment horizontal="left" vertical="center" wrapText="1"/>
    </xf>
    <xf numFmtId="0" fontId="3" fillId="5" borderId="13" xfId="0" applyFont="1" applyFill="1" applyBorder="1" applyAlignment="1">
      <alignment horizontal="left" vertical="center" wrapText="1"/>
    </xf>
    <xf numFmtId="0" fontId="3" fillId="5" borderId="17" xfId="0" applyFont="1" applyFill="1" applyBorder="1" applyAlignment="1">
      <alignment horizontal="left" vertical="center" wrapText="1"/>
    </xf>
    <xf numFmtId="0" fontId="17" fillId="0" borderId="61" xfId="0" applyFont="1" applyBorder="1" applyAlignment="1">
      <alignment horizontal="center" vertical="center" wrapText="1"/>
    </xf>
    <xf numFmtId="0" fontId="17" fillId="0" borderId="0" xfId="0" applyFont="1" applyAlignment="1">
      <alignment horizontal="center" vertical="center" wrapText="1"/>
    </xf>
    <xf numFmtId="0" fontId="17" fillId="0" borderId="19" xfId="0" applyFont="1" applyBorder="1" applyAlignment="1">
      <alignment horizontal="center" vertical="center" wrapText="1"/>
    </xf>
    <xf numFmtId="0" fontId="17" fillId="0" borderId="62" xfId="0" applyFont="1" applyBorder="1" applyAlignment="1">
      <alignment horizontal="center" vertical="center" wrapText="1"/>
    </xf>
    <xf numFmtId="0" fontId="3" fillId="10" borderId="55" xfId="0" applyFont="1" applyFill="1" applyBorder="1" applyAlignment="1">
      <alignment horizontal="left" vertical="center" wrapText="1"/>
    </xf>
    <xf numFmtId="0" fontId="3" fillId="10" borderId="64" xfId="0" applyFont="1" applyFill="1" applyBorder="1" applyAlignment="1">
      <alignment horizontal="left" vertical="center" wrapText="1"/>
    </xf>
    <xf numFmtId="0" fontId="3" fillId="10" borderId="39" xfId="0" applyFont="1" applyFill="1" applyBorder="1" applyAlignment="1">
      <alignment horizontal="left" vertical="center" wrapText="1"/>
    </xf>
    <xf numFmtId="0" fontId="3" fillId="10" borderId="13" xfId="0" applyFont="1" applyFill="1" applyBorder="1" applyAlignment="1">
      <alignment horizontal="center" vertical="center" wrapText="1"/>
    </xf>
    <xf numFmtId="0" fontId="3" fillId="10" borderId="14" xfId="0" applyFont="1" applyFill="1" applyBorder="1" applyAlignment="1">
      <alignment horizontal="center" vertical="center" wrapText="1"/>
    </xf>
    <xf numFmtId="0" fontId="3" fillId="10" borderId="17" xfId="0" applyFont="1" applyFill="1" applyBorder="1" applyAlignment="1">
      <alignment horizontal="center" vertical="center" wrapText="1"/>
    </xf>
    <xf numFmtId="0" fontId="2" fillId="10" borderId="13" xfId="0" applyFont="1" applyFill="1" applyBorder="1" applyAlignment="1">
      <alignment horizontal="left" vertical="center" wrapText="1"/>
    </xf>
    <xf numFmtId="0" fontId="2" fillId="10" borderId="14" xfId="0" applyFont="1" applyFill="1" applyBorder="1" applyAlignment="1">
      <alignment horizontal="left" vertical="center" wrapText="1"/>
    </xf>
    <xf numFmtId="0" fontId="2" fillId="10" borderId="17" xfId="0" applyFont="1" applyFill="1" applyBorder="1" applyAlignment="1">
      <alignment horizontal="left" vertical="center" wrapText="1"/>
    </xf>
    <xf numFmtId="0" fontId="3" fillId="0" borderId="23" xfId="0" applyFont="1" applyBorder="1" applyAlignment="1">
      <alignment horizontal="center" vertical="center" wrapText="1"/>
    </xf>
    <xf numFmtId="0" fontId="3" fillId="0" borderId="16" xfId="0" applyFont="1" applyBorder="1" applyAlignment="1">
      <alignment horizontal="center" vertical="center" wrapText="1"/>
    </xf>
    <xf numFmtId="0" fontId="3" fillId="0" borderId="24" xfId="0" applyFont="1" applyBorder="1" applyAlignment="1">
      <alignment horizontal="center" vertical="center" wrapText="1"/>
    </xf>
    <xf numFmtId="0" fontId="3" fillId="0" borderId="26"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3" fillId="4" borderId="55" xfId="0" applyFont="1" applyFill="1" applyBorder="1" applyAlignment="1">
      <alignment horizontal="left" vertical="center" wrapText="1"/>
    </xf>
    <xf numFmtId="0" fontId="3" fillId="4" borderId="64"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2" fillId="4" borderId="13" xfId="0" applyFont="1" applyFill="1" applyBorder="1" applyAlignment="1">
      <alignment horizontal="left" vertical="center" wrapText="1"/>
    </xf>
    <xf numFmtId="0" fontId="2" fillId="4" borderId="14" xfId="0" applyFont="1" applyFill="1" applyBorder="1" applyAlignment="1">
      <alignment horizontal="left" vertical="center" wrapText="1"/>
    </xf>
    <xf numFmtId="0" fontId="15" fillId="0" borderId="0" xfId="0" applyFont="1" applyAlignment="1">
      <alignment horizontal="center" vertical="center" wrapText="1"/>
    </xf>
    <xf numFmtId="0" fontId="15" fillId="0" borderId="45" xfId="0" applyFont="1" applyBorder="1" applyAlignment="1">
      <alignment horizontal="center" vertical="center" wrapText="1"/>
    </xf>
    <xf numFmtId="0" fontId="3" fillId="7" borderId="20" xfId="0" applyFont="1" applyFill="1" applyBorder="1" applyAlignment="1">
      <alignment horizontal="center" vertical="center" wrapText="1"/>
    </xf>
    <xf numFmtId="0" fontId="3" fillId="7" borderId="61" xfId="0" applyFont="1" applyFill="1" applyBorder="1" applyAlignment="1">
      <alignment horizontal="center" vertical="center" wrapText="1"/>
    </xf>
    <xf numFmtId="0" fontId="3" fillId="7" borderId="76" xfId="0" applyFont="1" applyFill="1" applyBorder="1" applyAlignment="1">
      <alignment horizontal="center" vertical="center" wrapText="1"/>
    </xf>
    <xf numFmtId="0" fontId="4" fillId="10" borderId="45" xfId="0" applyFont="1" applyFill="1" applyBorder="1" applyAlignment="1">
      <alignment vertical="center" wrapText="1"/>
    </xf>
    <xf numFmtId="0" fontId="4" fillId="10" borderId="46" xfId="0" applyFont="1" applyFill="1" applyBorder="1" applyAlignment="1">
      <alignment vertical="center" wrapText="1"/>
    </xf>
    <xf numFmtId="0" fontId="38" fillId="10" borderId="52" xfId="0" applyFont="1" applyFill="1" applyBorder="1" applyAlignment="1">
      <alignment horizontal="center" vertical="center" wrapText="1"/>
    </xf>
    <xf numFmtId="0" fontId="38" fillId="10" borderId="53" xfId="0" applyFont="1" applyFill="1" applyBorder="1" applyAlignment="1">
      <alignment horizontal="center" vertical="center" wrapText="1"/>
    </xf>
    <xf numFmtId="0" fontId="38" fillId="10" borderId="54" xfId="0" applyFont="1" applyFill="1" applyBorder="1" applyAlignment="1">
      <alignment horizontal="center" vertical="center" wrapText="1"/>
    </xf>
    <xf numFmtId="0" fontId="4" fillId="10" borderId="48" xfId="0" applyFont="1" applyFill="1" applyBorder="1" applyAlignment="1">
      <alignment vertical="center" wrapText="1"/>
    </xf>
    <xf numFmtId="0" fontId="4" fillId="10" borderId="0" xfId="0" applyFont="1" applyFill="1" applyAlignment="1">
      <alignment vertical="center" wrapText="1"/>
    </xf>
    <xf numFmtId="0" fontId="39" fillId="10" borderId="2" xfId="0" applyFont="1" applyFill="1" applyBorder="1" applyAlignment="1">
      <alignment horizontal="left" vertical="justify" wrapText="1"/>
    </xf>
    <xf numFmtId="0" fontId="39" fillId="10" borderId="1" xfId="0" applyFont="1" applyFill="1" applyBorder="1" applyAlignment="1">
      <alignment horizontal="left" vertical="justify" wrapText="1"/>
    </xf>
    <xf numFmtId="0" fontId="4" fillId="10" borderId="41" xfId="0" applyFont="1" applyFill="1" applyBorder="1" applyAlignment="1">
      <alignment horizontal="left" vertical="center" wrapText="1"/>
    </xf>
    <xf numFmtId="0" fontId="4" fillId="10" borderId="45" xfId="0" applyFont="1" applyFill="1" applyBorder="1" applyAlignment="1">
      <alignment horizontal="left" vertical="center" wrapText="1"/>
    </xf>
    <xf numFmtId="0" fontId="39" fillId="10" borderId="4" xfId="0" applyFont="1" applyFill="1" applyBorder="1" applyAlignment="1">
      <alignment vertical="justify" wrapText="1"/>
    </xf>
    <xf numFmtId="0" fontId="39" fillId="10" borderId="5" xfId="0" applyFont="1" applyFill="1" applyBorder="1" applyAlignment="1">
      <alignment vertical="justify" wrapText="1"/>
    </xf>
    <xf numFmtId="0" fontId="39" fillId="10" borderId="16" xfId="0" applyFont="1" applyFill="1" applyBorder="1" applyAlignment="1">
      <alignment vertical="justify" wrapText="1"/>
    </xf>
    <xf numFmtId="0" fontId="39" fillId="10" borderId="24" xfId="0" applyFont="1" applyFill="1" applyBorder="1" applyAlignment="1">
      <alignment vertical="justify" wrapText="1"/>
    </xf>
    <xf numFmtId="0" fontId="39" fillId="10" borderId="1" xfId="0" applyFont="1" applyFill="1" applyBorder="1" applyAlignment="1">
      <alignment vertical="justify" wrapText="1"/>
    </xf>
    <xf numFmtId="0" fontId="39" fillId="10" borderId="3" xfId="0" applyFont="1" applyFill="1" applyBorder="1" applyAlignment="1">
      <alignment vertical="justify" wrapText="1"/>
    </xf>
    <xf numFmtId="0" fontId="37" fillId="27" borderId="47" xfId="0" applyFont="1" applyFill="1" applyBorder="1" applyAlignment="1">
      <alignment horizontal="center"/>
    </xf>
    <xf numFmtId="0" fontId="37" fillId="27" borderId="43" xfId="0" applyFont="1" applyFill="1" applyBorder="1" applyAlignment="1">
      <alignment horizontal="center"/>
    </xf>
    <xf numFmtId="0" fontId="37" fillId="27" borderId="43" xfId="0" applyFont="1" applyFill="1" applyBorder="1" applyAlignment="1">
      <alignment horizontal="left"/>
    </xf>
    <xf numFmtId="0" fontId="37" fillId="27" borderId="44" xfId="0" applyFont="1" applyFill="1" applyBorder="1" applyAlignment="1">
      <alignment horizontal="left"/>
    </xf>
    <xf numFmtId="0" fontId="4" fillId="10" borderId="49" xfId="0" applyFont="1" applyFill="1" applyBorder="1" applyAlignment="1">
      <alignment vertical="center" wrapText="1"/>
    </xf>
    <xf numFmtId="0" fontId="37" fillId="27" borderId="44" xfId="0" applyFont="1" applyFill="1" applyBorder="1" applyAlignment="1">
      <alignment horizontal="center"/>
    </xf>
    <xf numFmtId="0" fontId="4" fillId="10" borderId="41" xfId="0" applyFont="1" applyFill="1" applyBorder="1" applyAlignment="1">
      <alignment horizontal="center" vertical="center"/>
    </xf>
    <xf numFmtId="0" fontId="4" fillId="10" borderId="45" xfId="0" applyFont="1" applyFill="1" applyBorder="1" applyAlignment="1">
      <alignment horizontal="center" vertical="center"/>
    </xf>
    <xf numFmtId="0" fontId="4" fillId="10" borderId="50" xfId="0" applyFont="1" applyFill="1" applyBorder="1" applyAlignment="1">
      <alignment horizontal="center" vertical="center" wrapText="1"/>
    </xf>
    <xf numFmtId="0" fontId="4" fillId="10" borderId="42" xfId="0" applyFont="1" applyFill="1" applyBorder="1" applyAlignment="1">
      <alignment horizontal="center" vertical="center" wrapText="1"/>
    </xf>
    <xf numFmtId="0" fontId="4" fillId="10" borderId="51" xfId="0" applyFont="1" applyFill="1" applyBorder="1" applyAlignment="1">
      <alignment horizontal="center" vertical="center" wrapText="1"/>
    </xf>
    <xf numFmtId="0" fontId="37" fillId="27" borderId="47" xfId="0" applyFont="1" applyFill="1" applyBorder="1" applyAlignment="1">
      <alignment horizontal="center" vertical="center"/>
    </xf>
    <xf numFmtId="0" fontId="37" fillId="27" borderId="43" xfId="0" applyFont="1" applyFill="1" applyBorder="1" applyAlignment="1">
      <alignment horizontal="center" vertical="center"/>
    </xf>
    <xf numFmtId="0" fontId="37" fillId="27" borderId="44" xfId="0" applyFont="1" applyFill="1" applyBorder="1" applyAlignment="1">
      <alignment horizontal="center" vertical="center"/>
    </xf>
    <xf numFmtId="0" fontId="4" fillId="10" borderId="41" xfId="0" applyFont="1" applyFill="1" applyBorder="1" applyAlignment="1">
      <alignment horizontal="justify" vertical="center"/>
    </xf>
    <xf numFmtId="0" fontId="4" fillId="10" borderId="45" xfId="0" applyFont="1" applyFill="1" applyBorder="1" applyAlignment="1">
      <alignment horizontal="justify" vertical="center"/>
    </xf>
    <xf numFmtId="0" fontId="4" fillId="10" borderId="41" xfId="0" applyFont="1" applyFill="1" applyBorder="1" applyAlignment="1">
      <alignment horizontal="justify" vertical="center" wrapText="1"/>
    </xf>
    <xf numFmtId="0" fontId="4" fillId="10" borderId="46" xfId="0" applyFont="1" applyFill="1" applyBorder="1" applyAlignment="1">
      <alignment horizontal="justify" vertical="center"/>
    </xf>
    <xf numFmtId="0" fontId="39" fillId="10" borderId="41" xfId="0" applyFont="1" applyFill="1" applyBorder="1" applyAlignment="1">
      <alignment horizontal="left" vertical="justify" wrapText="1"/>
    </xf>
    <xf numFmtId="0" fontId="39" fillId="10" borderId="45" xfId="0" applyFont="1" applyFill="1" applyBorder="1" applyAlignment="1">
      <alignment horizontal="left" vertical="justify" wrapText="1"/>
    </xf>
    <xf numFmtId="0" fontId="4" fillId="10" borderId="46" xfId="0" applyFont="1" applyFill="1" applyBorder="1" applyAlignment="1">
      <alignment horizontal="left" vertical="center" wrapText="1"/>
    </xf>
    <xf numFmtId="0" fontId="40" fillId="10" borderId="41" xfId="0" applyFont="1" applyFill="1" applyBorder="1" applyAlignment="1">
      <alignment vertical="center"/>
    </xf>
    <xf numFmtId="0" fontId="40" fillId="10" borderId="45" xfId="0" applyFont="1" applyFill="1" applyBorder="1" applyAlignment="1">
      <alignment vertical="center"/>
    </xf>
    <xf numFmtId="0" fontId="40" fillId="10" borderId="46" xfId="0" applyFont="1" applyFill="1" applyBorder="1" applyAlignment="1">
      <alignment vertical="center"/>
    </xf>
    <xf numFmtId="0" fontId="40" fillId="10" borderId="41" xfId="0" applyFont="1" applyFill="1" applyBorder="1" applyAlignment="1">
      <alignment horizontal="left"/>
    </xf>
    <xf numFmtId="0" fontId="40" fillId="10" borderId="45" xfId="0" applyFont="1" applyFill="1" applyBorder="1" applyAlignment="1">
      <alignment horizontal="left"/>
    </xf>
    <xf numFmtId="0" fontId="40" fillId="10" borderId="46" xfId="0" applyFont="1" applyFill="1" applyBorder="1" applyAlignment="1">
      <alignment horizontal="left"/>
    </xf>
    <xf numFmtId="0" fontId="4" fillId="10" borderId="0" xfId="0" applyFont="1" applyFill="1" applyAlignment="1">
      <alignment horizontal="left" vertical="center" wrapText="1"/>
    </xf>
    <xf numFmtId="0" fontId="4" fillId="10" borderId="49" xfId="0" applyFont="1" applyFill="1" applyBorder="1" applyAlignment="1">
      <alignment horizontal="left" vertical="center" wrapText="1"/>
    </xf>
    <xf numFmtId="0" fontId="38" fillId="10" borderId="47" xfId="0" applyFont="1" applyFill="1" applyBorder="1" applyAlignment="1">
      <alignment horizontal="center" vertical="top" wrapText="1"/>
    </xf>
    <xf numFmtId="0" fontId="38" fillId="10" borderId="43" xfId="0" applyFont="1" applyFill="1" applyBorder="1" applyAlignment="1">
      <alignment horizontal="center" vertical="top" wrapText="1"/>
    </xf>
    <xf numFmtId="0" fontId="38" fillId="10" borderId="44" xfId="0" applyFont="1" applyFill="1" applyBorder="1" applyAlignment="1">
      <alignment horizontal="center" vertical="top" wrapText="1"/>
    </xf>
    <xf numFmtId="0" fontId="4" fillId="10" borderId="48" xfId="0" applyFont="1" applyFill="1" applyBorder="1" applyAlignment="1">
      <alignment horizontal="center" vertical="top" wrapText="1"/>
    </xf>
    <xf numFmtId="0" fontId="4" fillId="10" borderId="0" xfId="0" applyFont="1" applyFill="1" applyAlignment="1">
      <alignment horizontal="center" vertical="top"/>
    </xf>
    <xf numFmtId="0" fontId="4" fillId="10" borderId="49" xfId="0" applyFont="1" applyFill="1" applyBorder="1" applyAlignment="1">
      <alignment horizontal="center" vertical="top"/>
    </xf>
    <xf numFmtId="0" fontId="38" fillId="10" borderId="48" xfId="0" applyFont="1" applyFill="1" applyBorder="1" applyAlignment="1">
      <alignment vertical="top"/>
    </xf>
    <xf numFmtId="0" fontId="38" fillId="10" borderId="0" xfId="0" applyFont="1" applyFill="1" applyAlignment="1">
      <alignment vertical="top"/>
    </xf>
    <xf numFmtId="0" fontId="38" fillId="10" borderId="49" xfId="0" applyFont="1" applyFill="1" applyBorder="1" applyAlignment="1">
      <alignment vertical="top"/>
    </xf>
    <xf numFmtId="0" fontId="38" fillId="10" borderId="48" xfId="0" applyFont="1" applyFill="1" applyBorder="1" applyAlignment="1">
      <alignment vertical="center"/>
    </xf>
    <xf numFmtId="0" fontId="38" fillId="10" borderId="0" xfId="0" applyFont="1" applyFill="1" applyAlignment="1">
      <alignment vertical="center"/>
    </xf>
    <xf numFmtId="0" fontId="38" fillId="10" borderId="49" xfId="0" applyFont="1" applyFill="1" applyBorder="1" applyAlignment="1">
      <alignment vertical="center"/>
    </xf>
    <xf numFmtId="0" fontId="38" fillId="10" borderId="48" xfId="0" applyFont="1" applyFill="1" applyBorder="1" applyAlignment="1">
      <alignment horizontal="center"/>
    </xf>
    <xf numFmtId="0" fontId="38" fillId="10" borderId="0" xfId="0" applyFont="1" applyFill="1" applyAlignment="1">
      <alignment horizontal="center"/>
    </xf>
    <xf numFmtId="0" fontId="38" fillId="10" borderId="49" xfId="0" applyFont="1" applyFill="1" applyBorder="1" applyAlignment="1">
      <alignment horizontal="center"/>
    </xf>
    <xf numFmtId="0" fontId="38" fillId="10" borderId="48" xfId="0" applyFont="1" applyFill="1" applyBorder="1" applyAlignment="1">
      <alignment horizontal="center" vertical="top"/>
    </xf>
    <xf numFmtId="0" fontId="38" fillId="10" borderId="0" xfId="0" applyFont="1" applyFill="1" applyAlignment="1">
      <alignment horizontal="center" vertical="top"/>
    </xf>
    <xf numFmtId="0" fontId="38" fillId="10" borderId="49" xfId="0" applyFont="1" applyFill="1" applyBorder="1" applyAlignment="1">
      <alignment horizontal="center" vertical="top"/>
    </xf>
    <xf numFmtId="0" fontId="4" fillId="10" borderId="47" xfId="0" applyFont="1" applyFill="1" applyBorder="1" applyAlignment="1">
      <alignment horizontal="left" vertical="center" wrapText="1"/>
    </xf>
    <xf numFmtId="0" fontId="4" fillId="10" borderId="43" xfId="0" applyFont="1" applyFill="1" applyBorder="1" applyAlignment="1">
      <alignment horizontal="left" vertical="center" wrapText="1"/>
    </xf>
    <xf numFmtId="0" fontId="39" fillId="10" borderId="28" xfId="0" applyFont="1" applyFill="1" applyBorder="1" applyAlignment="1">
      <alignment horizontal="center" vertical="justify" wrapText="1"/>
    </xf>
    <xf numFmtId="0" fontId="39" fillId="10" borderId="70" xfId="0" applyFont="1" applyFill="1" applyBorder="1" applyAlignment="1">
      <alignment horizontal="center" vertical="justify" wrapText="1"/>
    </xf>
    <xf numFmtId="0" fontId="39" fillId="10" borderId="71" xfId="0" applyFont="1" applyFill="1" applyBorder="1" applyAlignment="1">
      <alignment horizontal="center" vertical="justify" wrapText="1"/>
    </xf>
    <xf numFmtId="0" fontId="40" fillId="10" borderId="50" xfId="0" applyFont="1" applyFill="1" applyBorder="1" applyAlignment="1">
      <alignment horizontal="left" vertical="center" wrapText="1"/>
    </xf>
    <xf numFmtId="0" fontId="40" fillId="10" borderId="42" xfId="0" applyFont="1" applyFill="1" applyBorder="1" applyAlignment="1">
      <alignment horizontal="left" vertical="center"/>
    </xf>
    <xf numFmtId="0" fontId="40" fillId="10" borderId="51" xfId="0" applyFont="1" applyFill="1" applyBorder="1" applyAlignment="1">
      <alignment horizontal="left" vertical="center"/>
    </xf>
    <xf numFmtId="0" fontId="4" fillId="10" borderId="50" xfId="0" applyFont="1" applyFill="1" applyBorder="1" applyAlignment="1">
      <alignment horizontal="left" vertical="center" wrapText="1"/>
    </xf>
    <xf numFmtId="0" fontId="4" fillId="10" borderId="42" xfId="0" applyFont="1" applyFill="1" applyBorder="1" applyAlignment="1">
      <alignment horizontal="left" vertical="center" wrapText="1"/>
    </xf>
    <xf numFmtId="0" fontId="4" fillId="10" borderId="51" xfId="0" applyFont="1" applyFill="1" applyBorder="1" applyAlignment="1">
      <alignment horizontal="left" vertical="center" wrapText="1"/>
    </xf>
    <xf numFmtId="0" fontId="4" fillId="10" borderId="42" xfId="0" applyFont="1" applyFill="1" applyBorder="1" applyAlignment="1">
      <alignment horizontal="left" vertical="center"/>
    </xf>
    <xf numFmtId="0" fontId="4" fillId="10" borderId="51" xfId="0" applyFont="1" applyFill="1" applyBorder="1" applyAlignment="1">
      <alignment horizontal="left" vertical="center"/>
    </xf>
    <xf numFmtId="0" fontId="39" fillId="10" borderId="2" xfId="0" applyFont="1" applyFill="1" applyBorder="1" applyAlignment="1">
      <alignment vertical="justify" wrapText="1"/>
    </xf>
    <xf numFmtId="0" fontId="16" fillId="10" borderId="48" xfId="0" applyFont="1" applyFill="1" applyBorder="1" applyAlignment="1">
      <alignment horizontal="center" vertical="center" wrapText="1"/>
    </xf>
    <xf numFmtId="0" fontId="16" fillId="10" borderId="0" xfId="0" applyFont="1" applyFill="1" applyAlignment="1">
      <alignment horizontal="center" vertical="center" wrapText="1"/>
    </xf>
    <xf numFmtId="0" fontId="16" fillId="10" borderId="49" xfId="0" applyFont="1" applyFill="1" applyBorder="1" applyAlignment="1">
      <alignment horizontal="center" vertical="center" wrapText="1"/>
    </xf>
    <xf numFmtId="0" fontId="16" fillId="10" borderId="0" xfId="0" applyFont="1" applyFill="1" applyAlignment="1">
      <alignment horizontal="center" vertical="center"/>
    </xf>
    <xf numFmtId="0" fontId="16" fillId="10" borderId="49" xfId="0" applyFont="1" applyFill="1" applyBorder="1" applyAlignment="1">
      <alignment horizontal="center" vertical="center"/>
    </xf>
    <xf numFmtId="0" fontId="16" fillId="10" borderId="48" xfId="0" applyFont="1" applyFill="1" applyBorder="1" applyAlignment="1">
      <alignment horizontal="center" vertical="center"/>
    </xf>
    <xf numFmtId="0" fontId="39" fillId="10" borderId="23" xfId="0" applyFont="1" applyFill="1" applyBorder="1" applyAlignment="1">
      <alignment vertical="justify" wrapText="1"/>
    </xf>
    <xf numFmtId="0" fontId="38" fillId="4" borderId="48" xfId="0" applyFont="1" applyFill="1" applyBorder="1" applyAlignment="1">
      <alignment horizontal="center"/>
    </xf>
    <xf numFmtId="0" fontId="38" fillId="4" borderId="0" xfId="0" applyFont="1" applyFill="1" applyAlignment="1">
      <alignment horizontal="center"/>
    </xf>
    <xf numFmtId="0" fontId="38" fillId="4" borderId="49" xfId="0" applyFont="1" applyFill="1" applyBorder="1" applyAlignment="1">
      <alignment horizontal="center"/>
    </xf>
    <xf numFmtId="0" fontId="40" fillId="4" borderId="41" xfId="0" applyFont="1" applyFill="1" applyBorder="1" applyAlignment="1">
      <alignment horizontal="left"/>
    </xf>
    <xf numFmtId="0" fontId="40" fillId="4" borderId="45" xfId="0" applyFont="1" applyFill="1" applyBorder="1" applyAlignment="1">
      <alignment horizontal="left"/>
    </xf>
    <xf numFmtId="0" fontId="40" fillId="4" borderId="46" xfId="0" applyFont="1" applyFill="1" applyBorder="1" applyAlignment="1">
      <alignment horizontal="left"/>
    </xf>
    <xf numFmtId="0" fontId="37" fillId="28" borderId="10" xfId="0" applyFont="1" applyFill="1" applyBorder="1" applyAlignment="1">
      <alignment horizontal="center"/>
    </xf>
    <xf numFmtId="0" fontId="37" fillId="28" borderId="11" xfId="0" applyFont="1" applyFill="1" applyBorder="1" applyAlignment="1">
      <alignment horizontal="center"/>
    </xf>
    <xf numFmtId="0" fontId="37" fillId="28" borderId="12" xfId="0" applyFont="1" applyFill="1" applyBorder="1" applyAlignment="1">
      <alignment horizontal="center"/>
    </xf>
    <xf numFmtId="0" fontId="39" fillId="4" borderId="8" xfId="0" applyFont="1" applyFill="1" applyBorder="1" applyAlignment="1">
      <alignment horizontal="left" vertical="justify" wrapText="1"/>
    </xf>
    <xf numFmtId="0" fontId="39" fillId="4" borderId="1" xfId="0" applyFont="1" applyFill="1" applyBorder="1" applyAlignment="1">
      <alignment horizontal="left" vertical="justify" wrapText="1"/>
    </xf>
    <xf numFmtId="0" fontId="37" fillId="28" borderId="47" xfId="0" applyFont="1" applyFill="1" applyBorder="1" applyAlignment="1">
      <alignment horizontal="center" vertical="center"/>
    </xf>
    <xf numFmtId="0" fontId="37" fillId="28" borderId="43" xfId="0" applyFont="1" applyFill="1" applyBorder="1" applyAlignment="1">
      <alignment horizontal="center" vertical="center"/>
    </xf>
    <xf numFmtId="0" fontId="37" fillId="28" borderId="44" xfId="0" applyFont="1" applyFill="1" applyBorder="1" applyAlignment="1">
      <alignment horizontal="center" vertical="center"/>
    </xf>
    <xf numFmtId="0" fontId="16" fillId="4" borderId="48" xfId="0" applyFont="1" applyFill="1" applyBorder="1" applyAlignment="1">
      <alignment horizontal="center" vertical="center" wrapText="1"/>
    </xf>
    <xf numFmtId="0" fontId="16" fillId="4" borderId="0" xfId="0" applyFont="1" applyFill="1" applyAlignment="1">
      <alignment horizontal="center" vertical="center" wrapText="1"/>
    </xf>
    <xf numFmtId="0" fontId="16" fillId="4" borderId="49" xfId="0" applyFont="1" applyFill="1" applyBorder="1" applyAlignment="1">
      <alignment horizontal="center" vertical="center" wrapText="1"/>
    </xf>
    <xf numFmtId="0" fontId="4" fillId="4" borderId="48" xfId="0" applyFont="1" applyFill="1" applyBorder="1" applyAlignment="1">
      <alignment horizontal="left" vertical="center" wrapText="1"/>
    </xf>
    <xf numFmtId="0" fontId="4" fillId="4" borderId="0" xfId="0" applyFont="1" applyFill="1" applyAlignment="1">
      <alignment horizontal="left" vertical="center"/>
    </xf>
    <xf numFmtId="0" fontId="4" fillId="4" borderId="49" xfId="0" applyFont="1" applyFill="1" applyBorder="1" applyAlignment="1">
      <alignment horizontal="left" vertical="center"/>
    </xf>
    <xf numFmtId="0" fontId="38" fillId="4" borderId="47" xfId="0" applyFont="1" applyFill="1" applyBorder="1" applyAlignment="1">
      <alignment horizontal="center" vertical="center" wrapText="1"/>
    </xf>
    <xf numFmtId="0" fontId="38" fillId="4" borderId="43" xfId="0" applyFont="1" applyFill="1" applyBorder="1" applyAlignment="1">
      <alignment horizontal="center" vertical="center" wrapText="1"/>
    </xf>
    <xf numFmtId="0" fontId="38" fillId="4" borderId="44" xfId="0" applyFont="1" applyFill="1" applyBorder="1" applyAlignment="1">
      <alignment horizontal="center" vertical="center" wrapText="1"/>
    </xf>
    <xf numFmtId="0" fontId="38" fillId="4" borderId="48" xfId="0" applyFont="1" applyFill="1" applyBorder="1" applyAlignment="1">
      <alignment horizontal="left" vertical="center" wrapText="1"/>
    </xf>
    <xf numFmtId="0" fontId="38" fillId="4" borderId="0" xfId="0" applyFont="1" applyFill="1" applyAlignment="1">
      <alignment horizontal="left" vertical="center" wrapText="1"/>
    </xf>
    <xf numFmtId="0" fontId="38" fillId="4" borderId="49" xfId="0" applyFont="1" applyFill="1" applyBorder="1" applyAlignment="1">
      <alignment horizontal="left" vertical="center" wrapText="1"/>
    </xf>
    <xf numFmtId="0" fontId="40" fillId="4" borderId="41" xfId="0" applyFont="1" applyFill="1" applyBorder="1" applyAlignment="1">
      <alignment vertical="center"/>
    </xf>
    <xf numFmtId="0" fontId="40" fillId="4" borderId="45" xfId="0" applyFont="1" applyFill="1" applyBorder="1" applyAlignment="1">
      <alignment vertical="center"/>
    </xf>
    <xf numFmtId="0" fontId="40" fillId="4" borderId="46" xfId="0" applyFont="1" applyFill="1" applyBorder="1" applyAlignment="1">
      <alignment vertical="center"/>
    </xf>
    <xf numFmtId="0" fontId="4" fillId="4" borderId="0" xfId="0" applyFont="1" applyFill="1" applyAlignment="1">
      <alignment horizontal="left" vertical="center" wrapText="1"/>
    </xf>
    <xf numFmtId="0" fontId="4" fillId="4" borderId="49" xfId="0" applyFont="1" applyFill="1" applyBorder="1" applyAlignment="1">
      <alignment horizontal="left" vertical="center" wrapText="1"/>
    </xf>
    <xf numFmtId="0" fontId="38" fillId="4" borderId="47" xfId="0" applyFont="1" applyFill="1" applyBorder="1" applyAlignment="1">
      <alignment horizontal="center" vertical="center"/>
    </xf>
    <xf numFmtId="0" fontId="38" fillId="4" borderId="43" xfId="0" applyFont="1" applyFill="1" applyBorder="1" applyAlignment="1">
      <alignment horizontal="center" vertical="center"/>
    </xf>
    <xf numFmtId="0" fontId="38" fillId="4" borderId="44" xfId="0" applyFont="1" applyFill="1" applyBorder="1" applyAlignment="1">
      <alignment horizontal="center" vertical="center"/>
    </xf>
    <xf numFmtId="0" fontId="38" fillId="4" borderId="41" xfId="0" applyFont="1" applyFill="1" applyBorder="1" applyAlignment="1">
      <alignment vertical="center"/>
    </xf>
    <xf numFmtId="0" fontId="38" fillId="4" borderId="45" xfId="0" applyFont="1" applyFill="1" applyBorder="1" applyAlignment="1">
      <alignment vertical="center"/>
    </xf>
    <xf numFmtId="0" fontId="38" fillId="4" borderId="46" xfId="0" applyFont="1" applyFill="1" applyBorder="1" applyAlignment="1">
      <alignment vertical="center"/>
    </xf>
    <xf numFmtId="0" fontId="38" fillId="4" borderId="48" xfId="0" applyFont="1" applyFill="1" applyBorder="1" applyAlignment="1">
      <alignment vertical="center"/>
    </xf>
    <xf numFmtId="0" fontId="38" fillId="4" borderId="0" xfId="0" applyFont="1" applyFill="1" applyAlignment="1">
      <alignment vertical="center"/>
    </xf>
    <xf numFmtId="0" fontId="38" fillId="4" borderId="49" xfId="0" applyFont="1" applyFill="1" applyBorder="1" applyAlignment="1">
      <alignment vertical="center"/>
    </xf>
    <xf numFmtId="0" fontId="40" fillId="4" borderId="48" xfId="0" applyFont="1" applyFill="1" applyBorder="1" applyAlignment="1">
      <alignment horizontal="left" vertical="center" wrapText="1"/>
    </xf>
    <xf numFmtId="0" fontId="40" fillId="4" borderId="0" xfId="0" applyFont="1" applyFill="1" applyAlignment="1">
      <alignment horizontal="left" vertical="center"/>
    </xf>
    <xf numFmtId="0" fontId="40" fillId="4" borderId="49" xfId="0" applyFont="1" applyFill="1" applyBorder="1" applyAlignment="1">
      <alignment horizontal="left" vertical="center"/>
    </xf>
    <xf numFmtId="0" fontId="37" fillId="28" borderId="47" xfId="0" applyFont="1" applyFill="1" applyBorder="1" applyAlignment="1">
      <alignment horizontal="center"/>
    </xf>
    <xf numFmtId="0" fontId="37" fillId="28" borderId="43" xfId="0" applyFont="1" applyFill="1" applyBorder="1" applyAlignment="1">
      <alignment horizontal="center"/>
    </xf>
    <xf numFmtId="0" fontId="37" fillId="28" borderId="44" xfId="0" applyFont="1" applyFill="1" applyBorder="1" applyAlignment="1">
      <alignment horizontal="center"/>
    </xf>
    <xf numFmtId="0" fontId="4" fillId="4" borderId="41" xfId="0" applyFont="1" applyFill="1" applyBorder="1" applyAlignment="1">
      <alignment horizontal="justify" vertical="center"/>
    </xf>
    <xf numFmtId="0" fontId="4" fillId="4" borderId="45" xfId="0" applyFont="1" applyFill="1" applyBorder="1" applyAlignment="1">
      <alignment horizontal="justify" vertical="center"/>
    </xf>
    <xf numFmtId="0" fontId="4" fillId="4" borderId="41" xfId="0" applyFont="1" applyFill="1" applyBorder="1" applyAlignment="1">
      <alignment horizontal="justify" vertical="center" wrapText="1"/>
    </xf>
    <xf numFmtId="0" fontId="4" fillId="4" borderId="46" xfId="0" applyFont="1" applyFill="1" applyBorder="1" applyAlignment="1">
      <alignment horizontal="justify" vertical="center"/>
    </xf>
    <xf numFmtId="0" fontId="39" fillId="4" borderId="41" xfId="0" applyFont="1" applyFill="1" applyBorder="1" applyAlignment="1">
      <alignment horizontal="left" vertical="justify" wrapText="1"/>
    </xf>
    <xf numFmtId="0" fontId="39" fillId="4" borderId="45" xfId="0" applyFont="1" applyFill="1" applyBorder="1" applyAlignment="1">
      <alignment horizontal="left" vertical="justify" wrapText="1"/>
    </xf>
    <xf numFmtId="0" fontId="4" fillId="4" borderId="41" xfId="0" applyFont="1" applyFill="1" applyBorder="1" applyAlignment="1">
      <alignment horizontal="left" vertical="center" wrapText="1"/>
    </xf>
    <xf numFmtId="0" fontId="4" fillId="4" borderId="45" xfId="0" applyFont="1" applyFill="1" applyBorder="1" applyAlignment="1">
      <alignment horizontal="left" vertical="center" wrapText="1"/>
    </xf>
    <xf numFmtId="0" fontId="4" fillId="4" borderId="46" xfId="0" applyFont="1" applyFill="1" applyBorder="1" applyAlignment="1">
      <alignment horizontal="left" vertical="center" wrapText="1"/>
    </xf>
    <xf numFmtId="0" fontId="4" fillId="4" borderId="2" xfId="0" applyFont="1" applyFill="1" applyBorder="1" applyAlignment="1">
      <alignment vertical="center" wrapText="1"/>
    </xf>
    <xf numFmtId="0" fontId="4" fillId="4" borderId="1" xfId="0" applyFont="1" applyFill="1" applyBorder="1" applyAlignment="1">
      <alignment vertical="center" wrapText="1"/>
    </xf>
    <xf numFmtId="0" fontId="4" fillId="4" borderId="3" xfId="0" applyFont="1" applyFill="1" applyBorder="1" applyAlignment="1">
      <alignment vertical="center" wrapText="1"/>
    </xf>
    <xf numFmtId="0" fontId="4" fillId="4" borderId="4" xfId="0" applyFont="1" applyFill="1" applyBorder="1" applyAlignment="1">
      <alignment vertical="center" wrapText="1"/>
    </xf>
    <xf numFmtId="0" fontId="4" fillId="4" borderId="5" xfId="0" applyFont="1" applyFill="1" applyBorder="1" applyAlignment="1">
      <alignment vertical="center" wrapText="1"/>
    </xf>
    <xf numFmtId="0" fontId="4" fillId="4" borderId="6" xfId="0" applyFont="1" applyFill="1" applyBorder="1" applyAlignment="1">
      <alignment vertical="center" wrapText="1"/>
    </xf>
    <xf numFmtId="0" fontId="4" fillId="4" borderId="41" xfId="0" applyFont="1" applyFill="1" applyBorder="1" applyAlignment="1">
      <alignment horizontal="center" vertical="center"/>
    </xf>
    <xf numFmtId="0" fontId="4" fillId="4" borderId="45" xfId="0" applyFont="1" applyFill="1" applyBorder="1" applyAlignment="1">
      <alignment horizontal="center" vertical="center"/>
    </xf>
    <xf numFmtId="0" fontId="4" fillId="4" borderId="46" xfId="0" applyFont="1" applyFill="1" applyBorder="1" applyAlignment="1">
      <alignment horizontal="center" vertical="center"/>
    </xf>
    <xf numFmtId="0" fontId="4" fillId="4" borderId="45" xfId="0" applyFont="1" applyFill="1" applyBorder="1" applyAlignment="1">
      <alignment horizontal="center" vertical="center" wrapText="1"/>
    </xf>
    <xf numFmtId="0" fontId="4" fillId="4" borderId="46" xfId="0" applyFont="1" applyFill="1" applyBorder="1" applyAlignment="1">
      <alignment horizontal="center" vertical="center" wrapText="1"/>
    </xf>
    <xf numFmtId="0" fontId="37" fillId="28" borderId="43" xfId="0" applyFont="1" applyFill="1" applyBorder="1" applyAlignment="1">
      <alignment horizontal="left"/>
    </xf>
    <xf numFmtId="0" fontId="37" fillId="28" borderId="44" xfId="0" applyFont="1" applyFill="1" applyBorder="1" applyAlignment="1">
      <alignment horizontal="left"/>
    </xf>
    <xf numFmtId="0" fontId="4" fillId="4" borderId="23" xfId="0" applyFont="1" applyFill="1" applyBorder="1" applyAlignment="1">
      <alignment vertical="center" wrapText="1"/>
    </xf>
    <xf numFmtId="0" fontId="4" fillId="4" borderId="16" xfId="0" applyFont="1" applyFill="1" applyBorder="1" applyAlignment="1">
      <alignment vertical="center" wrapText="1"/>
    </xf>
    <xf numFmtId="0" fontId="4" fillId="4" borderId="24" xfId="0" applyFont="1" applyFill="1" applyBorder="1" applyAlignment="1">
      <alignment vertical="center" wrapText="1"/>
    </xf>
    <xf numFmtId="0" fontId="40" fillId="8" borderId="41" xfId="0" applyFont="1" applyFill="1" applyBorder="1" applyAlignment="1">
      <alignment vertical="center"/>
    </xf>
    <xf numFmtId="0" fontId="40" fillId="8" borderId="45" xfId="0" applyFont="1" applyFill="1" applyBorder="1" applyAlignment="1">
      <alignment vertical="center"/>
    </xf>
    <xf numFmtId="0" fontId="40" fillId="8" borderId="46" xfId="0" applyFont="1" applyFill="1" applyBorder="1" applyAlignment="1">
      <alignment vertical="center"/>
    </xf>
    <xf numFmtId="0" fontId="40" fillId="8" borderId="41" xfId="0" applyFont="1" applyFill="1" applyBorder="1" applyAlignment="1">
      <alignment horizontal="left"/>
    </xf>
    <xf numFmtId="0" fontId="40" fillId="8" borderId="45" xfId="0" applyFont="1" applyFill="1" applyBorder="1" applyAlignment="1">
      <alignment horizontal="left"/>
    </xf>
    <xf numFmtId="0" fontId="40" fillId="8" borderId="46" xfId="0" applyFont="1" applyFill="1" applyBorder="1" applyAlignment="1">
      <alignment horizontal="left"/>
    </xf>
    <xf numFmtId="0" fontId="38" fillId="8" borderId="48" xfId="0" applyFont="1" applyFill="1" applyBorder="1" applyAlignment="1">
      <alignment horizontal="left" vertical="center" wrapText="1"/>
    </xf>
    <xf numFmtId="0" fontId="38" fillId="8" borderId="0" xfId="0" applyFont="1" applyFill="1" applyAlignment="1">
      <alignment horizontal="left" vertical="center" wrapText="1"/>
    </xf>
    <xf numFmtId="0" fontId="38" fillId="8" borderId="49" xfId="0" applyFont="1" applyFill="1" applyBorder="1" applyAlignment="1">
      <alignment horizontal="left" vertical="center" wrapText="1"/>
    </xf>
    <xf numFmtId="0" fontId="38" fillId="8" borderId="41" xfId="0" applyFont="1" applyFill="1" applyBorder="1" applyAlignment="1">
      <alignment vertical="center"/>
    </xf>
    <xf numFmtId="0" fontId="38" fillId="8" borderId="45" xfId="0" applyFont="1" applyFill="1" applyBorder="1" applyAlignment="1">
      <alignment vertical="center"/>
    </xf>
    <xf numFmtId="0" fontId="38" fillId="8" borderId="46" xfId="0" applyFont="1" applyFill="1" applyBorder="1" applyAlignment="1">
      <alignment vertical="center"/>
    </xf>
    <xf numFmtId="0" fontId="38" fillId="8" borderId="48" xfId="0" applyFont="1" applyFill="1" applyBorder="1" applyAlignment="1">
      <alignment vertical="center"/>
    </xf>
    <xf numFmtId="0" fontId="38" fillId="8" borderId="0" xfId="0" applyFont="1" applyFill="1" applyAlignment="1">
      <alignment vertical="center"/>
    </xf>
    <xf numFmtId="0" fontId="38" fillId="8" borderId="49" xfId="0" applyFont="1" applyFill="1" applyBorder="1" applyAlignment="1">
      <alignment vertical="center"/>
    </xf>
    <xf numFmtId="0" fontId="38" fillId="8" borderId="48" xfId="0" applyFont="1" applyFill="1" applyBorder="1" applyAlignment="1">
      <alignment horizontal="center"/>
    </xf>
    <xf numFmtId="0" fontId="38" fillId="8" borderId="0" xfId="0" applyFont="1" applyFill="1" applyAlignment="1">
      <alignment horizontal="center"/>
    </xf>
    <xf numFmtId="0" fontId="38" fillId="8" borderId="49" xfId="0" applyFont="1" applyFill="1" applyBorder="1" applyAlignment="1">
      <alignment horizontal="center"/>
    </xf>
    <xf numFmtId="0" fontId="40" fillId="8" borderId="48" xfId="0" applyFont="1" applyFill="1" applyBorder="1" applyAlignment="1">
      <alignment horizontal="left" vertical="center" wrapText="1"/>
    </xf>
    <xf numFmtId="0" fontId="40" fillId="8" borderId="0" xfId="0" applyFont="1" applyFill="1" applyAlignment="1">
      <alignment horizontal="left" vertical="center"/>
    </xf>
    <xf numFmtId="0" fontId="40" fillId="8" borderId="49" xfId="0" applyFont="1" applyFill="1" applyBorder="1" applyAlignment="1">
      <alignment horizontal="left" vertical="center"/>
    </xf>
    <xf numFmtId="0" fontId="4" fillId="8" borderId="48" xfId="0" applyFont="1" applyFill="1" applyBorder="1" applyAlignment="1">
      <alignment horizontal="left" vertical="center" wrapText="1"/>
    </xf>
    <xf numFmtId="0" fontId="4" fillId="8" borderId="0" xfId="0" applyFont="1" applyFill="1" applyAlignment="1">
      <alignment horizontal="left" vertical="center" wrapText="1"/>
    </xf>
    <xf numFmtId="0" fontId="4" fillId="8" borderId="49" xfId="0" applyFont="1" applyFill="1" applyBorder="1" applyAlignment="1">
      <alignment horizontal="left" vertical="center" wrapText="1"/>
    </xf>
    <xf numFmtId="0" fontId="4" fillId="8" borderId="0" xfId="0" applyFont="1" applyFill="1" applyAlignment="1">
      <alignment horizontal="left" vertical="center"/>
    </xf>
    <xf numFmtId="0" fontId="4" fillId="8" borderId="49" xfId="0" applyFont="1" applyFill="1" applyBorder="1" applyAlignment="1">
      <alignment horizontal="left" vertical="center"/>
    </xf>
    <xf numFmtId="0" fontId="38" fillId="8" borderId="47" xfId="0" applyFont="1" applyFill="1" applyBorder="1" applyAlignment="1">
      <alignment horizontal="center" vertical="center"/>
    </xf>
    <xf numFmtId="0" fontId="38" fillId="8" borderId="43" xfId="0" applyFont="1" applyFill="1" applyBorder="1" applyAlignment="1">
      <alignment horizontal="center" vertical="center"/>
    </xf>
    <xf numFmtId="0" fontId="38" fillId="8" borderId="44" xfId="0" applyFont="1" applyFill="1" applyBorder="1" applyAlignment="1">
      <alignment horizontal="center" vertical="center"/>
    </xf>
    <xf numFmtId="0" fontId="38" fillId="8" borderId="47" xfId="0" applyFont="1" applyFill="1" applyBorder="1" applyAlignment="1">
      <alignment horizontal="center" vertical="center" wrapText="1"/>
    </xf>
    <xf numFmtId="0" fontId="38" fillId="8" borderId="43" xfId="0" applyFont="1" applyFill="1" applyBorder="1" applyAlignment="1">
      <alignment horizontal="center" vertical="center" wrapText="1"/>
    </xf>
    <xf numFmtId="0" fontId="38" fillId="8" borderId="44" xfId="0" applyFont="1" applyFill="1" applyBorder="1" applyAlignment="1">
      <alignment horizontal="center" vertical="center" wrapText="1"/>
    </xf>
    <xf numFmtId="0" fontId="40" fillId="8" borderId="50" xfId="0" applyFont="1" applyFill="1" applyBorder="1" applyAlignment="1">
      <alignment horizontal="center" vertical="center"/>
    </xf>
    <xf numFmtId="0" fontId="40" fillId="8" borderId="42" xfId="0" applyFont="1" applyFill="1" applyBorder="1" applyAlignment="1">
      <alignment horizontal="center" vertical="center"/>
    </xf>
    <xf numFmtId="0" fontId="40" fillId="8" borderId="50" xfId="0" applyFont="1" applyFill="1" applyBorder="1" applyAlignment="1">
      <alignment horizontal="center" vertical="center" wrapText="1"/>
    </xf>
    <xf numFmtId="0" fontId="40" fillId="8" borderId="42" xfId="0" applyFont="1" applyFill="1" applyBorder="1" applyAlignment="1">
      <alignment horizontal="center" vertical="center" wrapText="1"/>
    </xf>
    <xf numFmtId="0" fontId="40" fillId="8" borderId="51" xfId="0" applyFont="1" applyFill="1" applyBorder="1" applyAlignment="1">
      <alignment horizontal="center" vertical="center" wrapText="1"/>
    </xf>
    <xf numFmtId="0" fontId="37" fillId="29" borderId="47" xfId="0" applyFont="1" applyFill="1" applyBorder="1" applyAlignment="1">
      <alignment horizontal="center" vertical="center"/>
    </xf>
    <xf numFmtId="0" fontId="37" fillId="29" borderId="43" xfId="0" applyFont="1" applyFill="1" applyBorder="1" applyAlignment="1">
      <alignment horizontal="center" vertical="center"/>
    </xf>
    <xf numFmtId="0" fontId="37" fillId="29" borderId="44" xfId="0" applyFont="1" applyFill="1" applyBorder="1" applyAlignment="1">
      <alignment horizontal="center" vertical="center"/>
    </xf>
    <xf numFmtId="0" fontId="16" fillId="8" borderId="48" xfId="0" applyFont="1" applyFill="1" applyBorder="1" applyAlignment="1">
      <alignment horizontal="center" vertical="center"/>
    </xf>
    <xf numFmtId="0" fontId="16" fillId="8" borderId="0" xfId="0" applyFont="1" applyFill="1" applyAlignment="1">
      <alignment horizontal="center" vertical="center"/>
    </xf>
    <xf numFmtId="0" fontId="16" fillId="8" borderId="49" xfId="0" applyFont="1" applyFill="1" applyBorder="1" applyAlignment="1">
      <alignment horizontal="center" vertical="center"/>
    </xf>
    <xf numFmtId="0" fontId="16" fillId="8" borderId="48" xfId="0" applyFont="1" applyFill="1" applyBorder="1" applyAlignment="1">
      <alignment horizontal="center" vertical="center" wrapText="1"/>
    </xf>
    <xf numFmtId="0" fontId="16" fillId="8" borderId="0" xfId="0" applyFont="1" applyFill="1" applyAlignment="1">
      <alignment horizontal="center" vertical="center" wrapText="1"/>
    </xf>
    <xf numFmtId="0" fontId="16" fillId="8" borderId="49" xfId="0" applyFont="1" applyFill="1" applyBorder="1" applyAlignment="1">
      <alignment horizontal="center" vertical="center" wrapText="1"/>
    </xf>
    <xf numFmtId="0" fontId="39" fillId="8" borderId="50" xfId="0" applyFont="1" applyFill="1" applyBorder="1" applyAlignment="1">
      <alignment vertical="justify" wrapText="1"/>
    </xf>
    <xf numFmtId="0" fontId="39" fillId="8" borderId="42" xfId="0" applyFont="1" applyFill="1" applyBorder="1" applyAlignment="1">
      <alignment vertical="justify" wrapText="1"/>
    </xf>
    <xf numFmtId="0" fontId="4" fillId="8" borderId="42" xfId="0" applyFont="1" applyFill="1" applyBorder="1" applyAlignment="1">
      <alignment vertical="center" wrapText="1"/>
    </xf>
    <xf numFmtId="0" fontId="4" fillId="8" borderId="51" xfId="0" applyFont="1" applyFill="1" applyBorder="1" applyAlignment="1">
      <alignment vertical="center" wrapText="1"/>
    </xf>
    <xf numFmtId="0" fontId="4" fillId="8" borderId="4" xfId="0" applyFont="1" applyFill="1" applyBorder="1" applyAlignment="1">
      <alignment vertical="center" wrapText="1"/>
    </xf>
    <xf numFmtId="0" fontId="4" fillId="8" borderId="5" xfId="0" applyFont="1" applyFill="1" applyBorder="1" applyAlignment="1">
      <alignment vertical="center" wrapText="1"/>
    </xf>
    <xf numFmtId="0" fontId="4" fillId="8" borderId="6" xfId="0" applyFont="1" applyFill="1" applyBorder="1" applyAlignment="1">
      <alignment vertical="center" wrapText="1"/>
    </xf>
    <xf numFmtId="0" fontId="37" fillId="29" borderId="47" xfId="0" applyFont="1" applyFill="1" applyBorder="1" applyAlignment="1">
      <alignment horizontal="center"/>
    </xf>
    <xf numFmtId="0" fontId="37" fillId="29" borderId="43" xfId="0" applyFont="1" applyFill="1" applyBorder="1" applyAlignment="1">
      <alignment horizontal="center"/>
    </xf>
    <xf numFmtId="0" fontId="37" fillId="29" borderId="44" xfId="0" applyFont="1" applyFill="1" applyBorder="1" applyAlignment="1">
      <alignment horizontal="center"/>
    </xf>
    <xf numFmtId="0" fontId="4" fillId="8" borderId="41" xfId="0" applyFont="1" applyFill="1" applyBorder="1" applyAlignment="1">
      <alignment horizontal="justify" vertical="center"/>
    </xf>
    <xf numFmtId="0" fontId="4" fillId="8" borderId="45" xfId="0" applyFont="1" applyFill="1" applyBorder="1" applyAlignment="1">
      <alignment horizontal="justify" vertical="center"/>
    </xf>
    <xf numFmtId="0" fontId="4" fillId="8" borderId="41" xfId="0" applyFont="1" applyFill="1" applyBorder="1" applyAlignment="1">
      <alignment horizontal="justify" vertical="center" wrapText="1"/>
    </xf>
    <xf numFmtId="0" fontId="4" fillId="8" borderId="46" xfId="0" applyFont="1" applyFill="1" applyBorder="1" applyAlignment="1">
      <alignment horizontal="justify" vertical="center"/>
    </xf>
    <xf numFmtId="0" fontId="39" fillId="8" borderId="41" xfId="0" applyFont="1" applyFill="1" applyBorder="1" applyAlignment="1">
      <alignment horizontal="left" vertical="justify" wrapText="1"/>
    </xf>
    <xf numFmtId="0" fontId="39" fillId="8" borderId="45" xfId="0" applyFont="1" applyFill="1" applyBorder="1" applyAlignment="1">
      <alignment horizontal="left" vertical="justify" wrapText="1"/>
    </xf>
    <xf numFmtId="0" fontId="4" fillId="8" borderId="41" xfId="0" applyFont="1" applyFill="1" applyBorder="1" applyAlignment="1">
      <alignment horizontal="left" vertical="center" wrapText="1"/>
    </xf>
    <xf numFmtId="0" fontId="4" fillId="8" borderId="45" xfId="0" applyFont="1" applyFill="1" applyBorder="1" applyAlignment="1">
      <alignment horizontal="left" vertical="center" wrapText="1"/>
    </xf>
    <xf numFmtId="0" fontId="4" fillId="8" borderId="46" xfId="0" applyFont="1" applyFill="1" applyBorder="1" applyAlignment="1">
      <alignment horizontal="left" vertical="center" wrapText="1"/>
    </xf>
    <xf numFmtId="0" fontId="37" fillId="29" borderId="50" xfId="0" applyFont="1" applyFill="1" applyBorder="1" applyAlignment="1">
      <alignment horizontal="center"/>
    </xf>
    <xf numFmtId="0" fontId="37" fillId="29" borderId="42" xfId="0" applyFont="1" applyFill="1" applyBorder="1" applyAlignment="1">
      <alignment horizontal="center"/>
    </xf>
    <xf numFmtId="0" fontId="37" fillId="29" borderId="51" xfId="0" applyFont="1" applyFill="1" applyBorder="1" applyAlignment="1">
      <alignment horizontal="center"/>
    </xf>
    <xf numFmtId="0" fontId="4" fillId="8" borderId="2" xfId="0" applyFont="1" applyFill="1" applyBorder="1" applyAlignment="1">
      <alignment vertical="center" wrapText="1"/>
    </xf>
    <xf numFmtId="0" fontId="4" fillId="8" borderId="1" xfId="0" applyFont="1" applyFill="1" applyBorder="1" applyAlignment="1">
      <alignment vertical="center" wrapText="1"/>
    </xf>
    <xf numFmtId="0" fontId="4" fillId="8" borderId="3" xfId="0" applyFont="1" applyFill="1" applyBorder="1" applyAlignment="1">
      <alignment vertical="center" wrapText="1"/>
    </xf>
    <xf numFmtId="0" fontId="4" fillId="8" borderId="23" xfId="0" applyFont="1" applyFill="1" applyBorder="1" applyAlignment="1">
      <alignment vertical="center" wrapText="1"/>
    </xf>
    <xf numFmtId="0" fontId="4" fillId="8" borderId="16" xfId="0" applyFont="1" applyFill="1" applyBorder="1" applyAlignment="1">
      <alignment vertical="center" wrapText="1"/>
    </xf>
    <xf numFmtId="0" fontId="4" fillId="8" borderId="13" xfId="0" applyFont="1" applyFill="1" applyBorder="1" applyAlignment="1">
      <alignment vertical="center" wrapText="1"/>
    </xf>
    <xf numFmtId="0" fontId="4" fillId="8" borderId="24" xfId="0" applyFont="1" applyFill="1" applyBorder="1" applyAlignment="1">
      <alignment vertical="center" wrapText="1"/>
    </xf>
    <xf numFmtId="0" fontId="4" fillId="8" borderId="41" xfId="0" applyFont="1" applyFill="1" applyBorder="1" applyAlignment="1">
      <alignment horizontal="center" vertical="center" wrapText="1"/>
    </xf>
    <xf numFmtId="0" fontId="4" fillId="8" borderId="45" xfId="0" applyFont="1" applyFill="1" applyBorder="1" applyAlignment="1">
      <alignment horizontal="center" vertical="center" wrapText="1"/>
    </xf>
    <xf numFmtId="0" fontId="4" fillId="8" borderId="46" xfId="0" applyFont="1" applyFill="1" applyBorder="1" applyAlignment="1">
      <alignment horizontal="center" vertical="center" wrapText="1"/>
    </xf>
    <xf numFmtId="0" fontId="37" fillId="29" borderId="43" xfId="0" applyFont="1" applyFill="1" applyBorder="1" applyAlignment="1">
      <alignment horizontal="left"/>
    </xf>
    <xf numFmtId="0" fontId="37" fillId="29" borderId="44" xfId="0" applyFont="1" applyFill="1" applyBorder="1" applyAlignment="1">
      <alignment horizontal="left"/>
    </xf>
    <xf numFmtId="0" fontId="4" fillId="6" borderId="2" xfId="0" applyFont="1" applyFill="1" applyBorder="1" applyAlignment="1">
      <alignment vertical="center" wrapText="1"/>
    </xf>
    <xf numFmtId="0" fontId="4" fillId="6" borderId="1" xfId="0" applyFont="1" applyFill="1" applyBorder="1" applyAlignment="1">
      <alignment vertical="center" wrapText="1"/>
    </xf>
    <xf numFmtId="0" fontId="4" fillId="6" borderId="22" xfId="0" applyFont="1" applyFill="1" applyBorder="1" applyAlignment="1">
      <alignment vertical="center" wrapText="1"/>
    </xf>
    <xf numFmtId="0" fontId="4" fillId="6" borderId="72" xfId="0" applyFont="1" applyFill="1" applyBorder="1" applyAlignment="1">
      <alignment vertical="center" wrapText="1"/>
    </xf>
    <xf numFmtId="0" fontId="4" fillId="6" borderId="30" xfId="0" applyFont="1" applyFill="1" applyBorder="1" applyAlignment="1">
      <alignment vertical="center" wrapText="1"/>
    </xf>
    <xf numFmtId="0" fontId="4" fillId="6" borderId="23" xfId="0" applyFont="1" applyFill="1" applyBorder="1" applyAlignment="1">
      <alignment vertical="center" wrapText="1"/>
    </xf>
    <xf numFmtId="0" fontId="4" fillId="6" borderId="16" xfId="0" applyFont="1" applyFill="1" applyBorder="1" applyAlignment="1">
      <alignment vertical="center" wrapText="1"/>
    </xf>
    <xf numFmtId="0" fontId="4" fillId="6" borderId="13" xfId="0" applyFont="1" applyFill="1" applyBorder="1" applyAlignment="1">
      <alignment vertical="center" wrapText="1"/>
    </xf>
    <xf numFmtId="0" fontId="4" fillId="6" borderId="24" xfId="0" applyFont="1" applyFill="1" applyBorder="1" applyAlignment="1">
      <alignment vertical="center" wrapText="1"/>
    </xf>
    <xf numFmtId="0" fontId="4" fillId="6" borderId="3" xfId="0" applyFont="1" applyFill="1" applyBorder="1" applyAlignment="1">
      <alignment vertical="center" wrapText="1"/>
    </xf>
    <xf numFmtId="0" fontId="37" fillId="30" borderId="47" xfId="0" applyFont="1" applyFill="1" applyBorder="1" applyAlignment="1">
      <alignment horizontal="center"/>
    </xf>
    <xf numFmtId="0" fontId="37" fillId="30" borderId="43" xfId="0" applyFont="1" applyFill="1" applyBorder="1" applyAlignment="1">
      <alignment horizontal="center"/>
    </xf>
    <xf numFmtId="0" fontId="37" fillId="30" borderId="44" xfId="0" applyFont="1" applyFill="1" applyBorder="1" applyAlignment="1">
      <alignment horizontal="center"/>
    </xf>
    <xf numFmtId="0" fontId="4" fillId="6" borderId="41" xfId="0" applyFont="1" applyFill="1" applyBorder="1" applyAlignment="1">
      <alignment horizontal="center" vertical="center" wrapText="1"/>
    </xf>
    <xf numFmtId="0" fontId="4" fillId="6" borderId="45" xfId="0" applyFont="1" applyFill="1" applyBorder="1" applyAlignment="1">
      <alignment horizontal="center" vertical="center" wrapText="1"/>
    </xf>
    <xf numFmtId="0" fontId="4" fillId="6" borderId="46" xfId="0" applyFont="1" applyFill="1" applyBorder="1" applyAlignment="1">
      <alignment horizontal="center" vertical="center" wrapText="1"/>
    </xf>
    <xf numFmtId="0" fontId="37" fillId="30" borderId="43" xfId="0" applyFont="1" applyFill="1" applyBorder="1" applyAlignment="1">
      <alignment horizontal="left"/>
    </xf>
    <xf numFmtId="0" fontId="37" fillId="30" borderId="44" xfId="0" applyFont="1" applyFill="1" applyBorder="1" applyAlignment="1">
      <alignment horizontal="left"/>
    </xf>
    <xf numFmtId="0" fontId="4" fillId="6" borderId="4" xfId="0" applyFont="1" applyFill="1" applyBorder="1" applyAlignment="1">
      <alignment vertical="center" wrapText="1"/>
    </xf>
    <xf numFmtId="0" fontId="4" fillId="6" borderId="5" xfId="0" applyFont="1" applyFill="1" applyBorder="1" applyAlignment="1">
      <alignment vertical="center" wrapText="1"/>
    </xf>
    <xf numFmtId="0" fontId="4" fillId="6" borderId="28" xfId="0" applyFont="1" applyFill="1" applyBorder="1" applyAlignment="1">
      <alignment vertical="center" wrapText="1"/>
    </xf>
    <xf numFmtId="0" fontId="4" fillId="6" borderId="70" xfId="0" applyFont="1" applyFill="1" applyBorder="1" applyAlignment="1">
      <alignment vertical="center" wrapText="1"/>
    </xf>
    <xf numFmtId="0" fontId="4" fillId="6" borderId="32" xfId="0" applyFont="1" applyFill="1" applyBorder="1" applyAlignment="1">
      <alignment vertical="center" wrapText="1"/>
    </xf>
    <xf numFmtId="0" fontId="4" fillId="6" borderId="6" xfId="0" applyFont="1" applyFill="1" applyBorder="1" applyAlignment="1">
      <alignment vertical="center" wrapText="1"/>
    </xf>
    <xf numFmtId="0" fontId="37" fillId="30" borderId="47" xfId="0" applyFont="1" applyFill="1" applyBorder="1" applyAlignment="1">
      <alignment horizontal="center" vertical="center"/>
    </xf>
    <xf numFmtId="0" fontId="37" fillId="30" borderId="43" xfId="0" applyFont="1" applyFill="1" applyBorder="1" applyAlignment="1">
      <alignment horizontal="center" vertical="center"/>
    </xf>
    <xf numFmtId="0" fontId="37" fillId="30" borderId="44" xfId="0" applyFont="1" applyFill="1" applyBorder="1" applyAlignment="1">
      <alignment horizontal="center" vertical="center"/>
    </xf>
    <xf numFmtId="0" fontId="4" fillId="6" borderId="41" xfId="0" applyFont="1" applyFill="1" applyBorder="1" applyAlignment="1">
      <alignment horizontal="justify" vertical="center"/>
    </xf>
    <xf numFmtId="0" fontId="4" fillId="6" borderId="45" xfId="0" applyFont="1" applyFill="1" applyBorder="1" applyAlignment="1">
      <alignment horizontal="justify" vertical="center"/>
    </xf>
    <xf numFmtId="0" fontId="4" fillId="6" borderId="41" xfId="0" applyFont="1" applyFill="1" applyBorder="1" applyAlignment="1">
      <alignment horizontal="justify" vertical="center" wrapText="1"/>
    </xf>
    <xf numFmtId="0" fontId="4" fillId="6" borderId="46" xfId="0" applyFont="1" applyFill="1" applyBorder="1" applyAlignment="1">
      <alignment horizontal="justify" vertical="center"/>
    </xf>
    <xf numFmtId="0" fontId="39" fillId="6" borderId="41" xfId="0" applyFont="1" applyFill="1" applyBorder="1" applyAlignment="1">
      <alignment horizontal="left" vertical="justify" wrapText="1"/>
    </xf>
    <xf numFmtId="0" fontId="39" fillId="6" borderId="45" xfId="0" applyFont="1" applyFill="1" applyBorder="1" applyAlignment="1">
      <alignment horizontal="left" vertical="justify" wrapText="1"/>
    </xf>
    <xf numFmtId="0" fontId="4" fillId="6" borderId="41" xfId="0" applyFont="1" applyFill="1" applyBorder="1" applyAlignment="1">
      <alignment horizontal="left" vertical="center" wrapText="1"/>
    </xf>
    <xf numFmtId="0" fontId="4" fillId="6" borderId="45" xfId="0" applyFont="1" applyFill="1" applyBorder="1" applyAlignment="1">
      <alignment horizontal="left" vertical="center" wrapText="1"/>
    </xf>
    <xf numFmtId="0" fontId="4" fillId="6" borderId="46" xfId="0" applyFont="1" applyFill="1" applyBorder="1" applyAlignment="1">
      <alignment horizontal="left" vertical="center" wrapText="1"/>
    </xf>
    <xf numFmtId="0" fontId="37" fillId="30" borderId="50" xfId="0" applyFont="1" applyFill="1" applyBorder="1" applyAlignment="1">
      <alignment horizontal="center"/>
    </xf>
    <xf numFmtId="0" fontId="37" fillId="30" borderId="42" xfId="0" applyFont="1" applyFill="1" applyBorder="1" applyAlignment="1">
      <alignment horizontal="center"/>
    </xf>
    <xf numFmtId="0" fontId="37" fillId="30" borderId="51" xfId="0" applyFont="1" applyFill="1" applyBorder="1" applyAlignment="1">
      <alignment horizontal="center"/>
    </xf>
    <xf numFmtId="0" fontId="39" fillId="6" borderId="50" xfId="0" applyFont="1" applyFill="1" applyBorder="1" applyAlignment="1">
      <alignment vertical="justify" wrapText="1"/>
    </xf>
    <xf numFmtId="0" fontId="39" fillId="6" borderId="42" xfId="0" applyFont="1" applyFill="1" applyBorder="1" applyAlignment="1">
      <alignment vertical="justify" wrapText="1"/>
    </xf>
    <xf numFmtId="0" fontId="4" fillId="6" borderId="42" xfId="0" applyFont="1" applyFill="1" applyBorder="1" applyAlignment="1">
      <alignment vertical="center" wrapText="1"/>
    </xf>
    <xf numFmtId="0" fontId="4" fillId="6" borderId="51" xfId="0" applyFont="1" applyFill="1" applyBorder="1" applyAlignment="1">
      <alignment vertical="center" wrapText="1"/>
    </xf>
    <xf numFmtId="0" fontId="16" fillId="6" borderId="48" xfId="0" applyFont="1" applyFill="1" applyBorder="1" applyAlignment="1">
      <alignment horizontal="center" vertical="center" wrapText="1"/>
    </xf>
    <xf numFmtId="0" fontId="16" fillId="6" borderId="0" xfId="0" applyFont="1" applyFill="1" applyAlignment="1">
      <alignment horizontal="center" vertical="center" wrapText="1"/>
    </xf>
    <xf numFmtId="0" fontId="16" fillId="6" borderId="49" xfId="0" applyFont="1" applyFill="1" applyBorder="1" applyAlignment="1">
      <alignment horizontal="center" vertical="center" wrapText="1"/>
    </xf>
    <xf numFmtId="0" fontId="16" fillId="6" borderId="0" xfId="0" applyFont="1" applyFill="1" applyAlignment="1">
      <alignment horizontal="center" vertical="center"/>
    </xf>
    <xf numFmtId="0" fontId="16" fillId="6" borderId="49" xfId="0" applyFont="1" applyFill="1" applyBorder="1" applyAlignment="1">
      <alignment horizontal="center" vertical="center"/>
    </xf>
    <xf numFmtId="0" fontId="16" fillId="6" borderId="48" xfId="0" applyFont="1" applyFill="1" applyBorder="1" applyAlignment="1">
      <alignment horizontal="center" vertical="center"/>
    </xf>
    <xf numFmtId="0" fontId="40" fillId="6" borderId="48" xfId="0" applyFont="1" applyFill="1" applyBorder="1" applyAlignment="1">
      <alignment horizontal="left" vertical="center" wrapText="1"/>
    </xf>
    <xf numFmtId="0" fontId="40" fillId="6" borderId="0" xfId="0" applyFont="1" applyFill="1" applyAlignment="1">
      <alignment horizontal="left" vertical="center"/>
    </xf>
    <xf numFmtId="0" fontId="40" fillId="6" borderId="49" xfId="0" applyFont="1" applyFill="1" applyBorder="1" applyAlignment="1">
      <alignment horizontal="left" vertical="center"/>
    </xf>
    <xf numFmtId="0" fontId="4" fillId="6" borderId="48" xfId="0" applyFont="1" applyFill="1" applyBorder="1" applyAlignment="1">
      <alignment horizontal="left" vertical="center" wrapText="1"/>
    </xf>
    <xf numFmtId="0" fontId="4" fillId="6" borderId="0" xfId="0" applyFont="1" applyFill="1" applyAlignment="1">
      <alignment horizontal="left" vertical="center" wrapText="1"/>
    </xf>
    <xf numFmtId="0" fontId="4" fillId="6" borderId="49" xfId="0" applyFont="1" applyFill="1" applyBorder="1" applyAlignment="1">
      <alignment horizontal="left" vertical="center" wrapText="1"/>
    </xf>
    <xf numFmtId="0" fontId="4" fillId="6" borderId="0" xfId="0" applyFont="1" applyFill="1" applyAlignment="1">
      <alignment horizontal="left" vertical="center"/>
    </xf>
    <xf numFmtId="0" fontId="4" fillId="6" borderId="49" xfId="0" applyFont="1" applyFill="1" applyBorder="1" applyAlignment="1">
      <alignment horizontal="left" vertical="center"/>
    </xf>
    <xf numFmtId="0" fontId="40" fillId="6" borderId="41" xfId="0" applyFont="1" applyFill="1" applyBorder="1" applyAlignment="1">
      <alignment vertical="center"/>
    </xf>
    <xf numFmtId="0" fontId="40" fillId="6" borderId="45" xfId="0" applyFont="1" applyFill="1" applyBorder="1" applyAlignment="1">
      <alignment vertical="center"/>
    </xf>
    <xf numFmtId="0" fontId="40" fillId="6" borderId="46" xfId="0" applyFont="1" applyFill="1" applyBorder="1" applyAlignment="1">
      <alignment vertical="center"/>
    </xf>
    <xf numFmtId="0" fontId="40" fillId="6" borderId="41" xfId="0" applyFont="1" applyFill="1" applyBorder="1" applyAlignment="1">
      <alignment horizontal="left"/>
    </xf>
    <xf numFmtId="0" fontId="40" fillId="6" borderId="45" xfId="0" applyFont="1" applyFill="1" applyBorder="1" applyAlignment="1">
      <alignment horizontal="left"/>
    </xf>
    <xf numFmtId="0" fontId="40" fillId="6" borderId="46" xfId="0" applyFont="1" applyFill="1" applyBorder="1" applyAlignment="1">
      <alignment horizontal="left"/>
    </xf>
    <xf numFmtId="0" fontId="38" fillId="6" borderId="47" xfId="0" applyFont="1" applyFill="1" applyBorder="1" applyAlignment="1">
      <alignment horizontal="center" vertical="center" wrapText="1"/>
    </xf>
    <xf numFmtId="0" fontId="38" fillId="6" borderId="43" xfId="0" applyFont="1" applyFill="1" applyBorder="1" applyAlignment="1">
      <alignment horizontal="center" vertical="center" wrapText="1"/>
    </xf>
    <xf numFmtId="0" fontId="38" fillId="6" borderId="44" xfId="0" applyFont="1" applyFill="1" applyBorder="1" applyAlignment="1">
      <alignment horizontal="center" vertical="center" wrapText="1"/>
    </xf>
    <xf numFmtId="0" fontId="38" fillId="6" borderId="48" xfId="0" applyFont="1" applyFill="1" applyBorder="1" applyAlignment="1">
      <alignment horizontal="left" vertical="center" wrapText="1"/>
    </xf>
    <xf numFmtId="0" fontId="38" fillId="6" borderId="0" xfId="0" applyFont="1" applyFill="1" applyAlignment="1">
      <alignment horizontal="left" vertical="center" wrapText="1"/>
    </xf>
    <xf numFmtId="0" fontId="38" fillId="6" borderId="49" xfId="0" applyFont="1" applyFill="1" applyBorder="1" applyAlignment="1">
      <alignment horizontal="left" vertical="center" wrapText="1"/>
    </xf>
    <xf numFmtId="0" fontId="38" fillId="6" borderId="48" xfId="0" applyFont="1" applyFill="1" applyBorder="1" applyAlignment="1">
      <alignment vertical="center"/>
    </xf>
    <xf numFmtId="0" fontId="38" fillId="6" borderId="0" xfId="0" applyFont="1" applyFill="1" applyAlignment="1">
      <alignment vertical="center"/>
    </xf>
    <xf numFmtId="0" fontId="38" fillId="6" borderId="49" xfId="0" applyFont="1" applyFill="1" applyBorder="1" applyAlignment="1">
      <alignment vertical="center"/>
    </xf>
    <xf numFmtId="0" fontId="38" fillId="6" borderId="48" xfId="0" applyFont="1" applyFill="1" applyBorder="1" applyAlignment="1">
      <alignment horizontal="center"/>
    </xf>
    <xf numFmtId="0" fontId="38" fillId="6" borderId="0" xfId="0" applyFont="1" applyFill="1" applyAlignment="1">
      <alignment horizontal="center"/>
    </xf>
    <xf numFmtId="0" fontId="38" fillId="6" borderId="49" xfId="0" applyFont="1" applyFill="1" applyBorder="1" applyAlignment="1">
      <alignment horizontal="center"/>
    </xf>
    <xf numFmtId="0" fontId="38" fillId="6" borderId="48" xfId="0" applyFont="1" applyFill="1" applyBorder="1" applyAlignment="1">
      <alignment horizontal="center" vertical="center" wrapText="1"/>
    </xf>
    <xf numFmtId="0" fontId="38" fillId="6" borderId="0" xfId="0" applyFont="1" applyFill="1" applyAlignment="1">
      <alignment horizontal="center" vertical="center" wrapText="1"/>
    </xf>
    <xf numFmtId="0" fontId="38" fillId="6" borderId="49" xfId="0" applyFont="1" applyFill="1" applyBorder="1" applyAlignment="1">
      <alignment horizontal="center" vertical="center" wrapText="1"/>
    </xf>
    <xf numFmtId="0" fontId="38" fillId="6" borderId="41" xfId="0" applyFont="1" applyFill="1" applyBorder="1" applyAlignment="1">
      <alignment horizontal="center" vertical="center" wrapText="1"/>
    </xf>
    <xf numFmtId="0" fontId="38" fillId="6" borderId="45" xfId="0" applyFont="1" applyFill="1" applyBorder="1" applyAlignment="1">
      <alignment horizontal="center" vertical="center" wrapText="1"/>
    </xf>
    <xf numFmtId="0" fontId="38" fillId="6" borderId="46" xfId="0" applyFont="1" applyFill="1" applyBorder="1" applyAlignment="1">
      <alignment horizontal="center" vertical="center" wrapText="1"/>
    </xf>
    <xf numFmtId="0" fontId="37" fillId="33" borderId="47" xfId="0" applyFont="1" applyFill="1" applyBorder="1" applyAlignment="1">
      <alignment horizontal="center"/>
    </xf>
    <xf numFmtId="0" fontId="37" fillId="33" borderId="43" xfId="0" applyFont="1" applyFill="1" applyBorder="1" applyAlignment="1">
      <alignment horizontal="center"/>
    </xf>
    <xf numFmtId="0" fontId="37" fillId="33" borderId="44" xfId="0" applyFont="1" applyFill="1" applyBorder="1" applyAlignment="1">
      <alignment horizontal="center"/>
    </xf>
    <xf numFmtId="0" fontId="4" fillId="11" borderId="41" xfId="0" applyFont="1" applyFill="1" applyBorder="1" applyAlignment="1">
      <alignment horizontal="center" vertical="center" wrapText="1"/>
    </xf>
    <xf numFmtId="0" fontId="4" fillId="11" borderId="45" xfId="0" applyFont="1" applyFill="1" applyBorder="1" applyAlignment="1">
      <alignment horizontal="center" vertical="center" wrapText="1"/>
    </xf>
    <xf numFmtId="0" fontId="4" fillId="11" borderId="46" xfId="0" applyFont="1" applyFill="1" applyBorder="1" applyAlignment="1">
      <alignment horizontal="center" vertical="center" wrapText="1"/>
    </xf>
    <xf numFmtId="0" fontId="37" fillId="33" borderId="43" xfId="0" applyFont="1" applyFill="1" applyBorder="1" applyAlignment="1">
      <alignment horizontal="left"/>
    </xf>
    <xf numFmtId="0" fontId="37" fillId="33" borderId="44" xfId="0" applyFont="1" applyFill="1" applyBorder="1" applyAlignment="1">
      <alignment horizontal="left"/>
    </xf>
    <xf numFmtId="0" fontId="4" fillId="11" borderId="23" xfId="0" applyFont="1" applyFill="1" applyBorder="1" applyAlignment="1">
      <alignment vertical="center" wrapText="1"/>
    </xf>
    <xf numFmtId="0" fontId="4" fillId="11" borderId="16" xfId="0" applyFont="1" applyFill="1" applyBorder="1" applyAlignment="1">
      <alignment vertical="center" wrapText="1"/>
    </xf>
    <xf numFmtId="0" fontId="4" fillId="11" borderId="13" xfId="0" applyFont="1" applyFill="1" applyBorder="1" applyAlignment="1">
      <alignment vertical="center" wrapText="1"/>
    </xf>
    <xf numFmtId="0" fontId="4" fillId="11" borderId="24" xfId="0" applyFont="1" applyFill="1" applyBorder="1" applyAlignment="1">
      <alignment vertical="center" wrapText="1"/>
    </xf>
    <xf numFmtId="0" fontId="4" fillId="11" borderId="2" xfId="0" applyFont="1" applyFill="1" applyBorder="1" applyAlignment="1">
      <alignment vertical="center" wrapText="1"/>
    </xf>
    <xf numFmtId="0" fontId="4" fillId="11" borderId="1" xfId="0" applyFont="1" applyFill="1" applyBorder="1" applyAlignment="1">
      <alignment vertical="center" wrapText="1"/>
    </xf>
    <xf numFmtId="0" fontId="4" fillId="11" borderId="22" xfId="0" applyFont="1" applyFill="1" applyBorder="1" applyAlignment="1">
      <alignment vertical="center" wrapText="1"/>
    </xf>
    <xf numFmtId="0" fontId="4" fillId="11" borderId="72" xfId="0" applyFont="1" applyFill="1" applyBorder="1" applyAlignment="1">
      <alignment vertical="center" wrapText="1"/>
    </xf>
    <xf numFmtId="0" fontId="4" fillId="11" borderId="30" xfId="0" applyFont="1" applyFill="1" applyBorder="1" applyAlignment="1">
      <alignment vertical="center" wrapText="1"/>
    </xf>
    <xf numFmtId="0" fontId="4" fillId="11" borderId="3" xfId="0" applyFont="1" applyFill="1" applyBorder="1" applyAlignment="1">
      <alignment vertical="center" wrapText="1"/>
    </xf>
    <xf numFmtId="0" fontId="4" fillId="11" borderId="4" xfId="0" applyFont="1" applyFill="1" applyBorder="1" applyAlignment="1">
      <alignment vertical="center" wrapText="1"/>
    </xf>
    <xf numFmtId="0" fontId="4" fillId="11" borderId="5" xfId="0" applyFont="1" applyFill="1" applyBorder="1" applyAlignment="1">
      <alignment vertical="center" wrapText="1"/>
    </xf>
    <xf numFmtId="0" fontId="4" fillId="11" borderId="28" xfId="0" applyFont="1" applyFill="1" applyBorder="1" applyAlignment="1">
      <alignment vertical="center" wrapText="1"/>
    </xf>
    <xf numFmtId="0" fontId="4" fillId="11" borderId="70" xfId="0" applyFont="1" applyFill="1" applyBorder="1" applyAlignment="1">
      <alignment vertical="center" wrapText="1"/>
    </xf>
    <xf numFmtId="0" fontId="4" fillId="11" borderId="32" xfId="0" applyFont="1" applyFill="1" applyBorder="1" applyAlignment="1">
      <alignment vertical="center" wrapText="1"/>
    </xf>
    <xf numFmtId="0" fontId="4" fillId="11" borderId="6" xfId="0" applyFont="1" applyFill="1" applyBorder="1" applyAlignment="1">
      <alignment vertical="center" wrapText="1"/>
    </xf>
    <xf numFmtId="0" fontId="37" fillId="33" borderId="47" xfId="0" applyFont="1" applyFill="1" applyBorder="1" applyAlignment="1">
      <alignment horizontal="center" vertical="center"/>
    </xf>
    <xf numFmtId="0" fontId="37" fillId="33" borderId="43" xfId="0" applyFont="1" applyFill="1" applyBorder="1" applyAlignment="1">
      <alignment horizontal="center" vertical="center"/>
    </xf>
    <xf numFmtId="0" fontId="37" fillId="33" borderId="44" xfId="0" applyFont="1" applyFill="1" applyBorder="1" applyAlignment="1">
      <alignment horizontal="center" vertical="center"/>
    </xf>
    <xf numFmtId="0" fontId="4" fillId="11" borderId="41" xfId="0" applyFont="1" applyFill="1" applyBorder="1" applyAlignment="1">
      <alignment horizontal="justify" vertical="center"/>
    </xf>
    <xf numFmtId="0" fontId="4" fillId="11" borderId="45" xfId="0" applyFont="1" applyFill="1" applyBorder="1" applyAlignment="1">
      <alignment horizontal="justify" vertical="center"/>
    </xf>
    <xf numFmtId="0" fontId="4" fillId="11" borderId="41" xfId="0" applyFont="1" applyFill="1" applyBorder="1" applyAlignment="1">
      <alignment horizontal="justify" vertical="center" wrapText="1"/>
    </xf>
    <xf numFmtId="0" fontId="4" fillId="11" borderId="46" xfId="0" applyFont="1" applyFill="1" applyBorder="1" applyAlignment="1">
      <alignment horizontal="justify" vertical="center"/>
    </xf>
    <xf numFmtId="0" fontId="39" fillId="11" borderId="41" xfId="0" applyFont="1" applyFill="1" applyBorder="1" applyAlignment="1">
      <alignment horizontal="left" vertical="justify" wrapText="1"/>
    </xf>
    <xf numFmtId="0" fontId="39" fillId="11" borderId="45" xfId="0" applyFont="1" applyFill="1" applyBorder="1" applyAlignment="1">
      <alignment horizontal="left" vertical="justify" wrapText="1"/>
    </xf>
    <xf numFmtId="0" fontId="4" fillId="11" borderId="41" xfId="0" applyFont="1" applyFill="1" applyBorder="1" applyAlignment="1">
      <alignment horizontal="left" vertical="center" wrapText="1"/>
    </xf>
    <xf numFmtId="0" fontId="4" fillId="11" borderId="45" xfId="0" applyFont="1" applyFill="1" applyBorder="1" applyAlignment="1">
      <alignment horizontal="left" vertical="center" wrapText="1"/>
    </xf>
    <xf numFmtId="0" fontId="4" fillId="11" borderId="46" xfId="0" applyFont="1" applyFill="1" applyBorder="1" applyAlignment="1">
      <alignment horizontal="left" vertical="center" wrapText="1"/>
    </xf>
    <xf numFmtId="0" fontId="37" fillId="33" borderId="50" xfId="0" applyFont="1" applyFill="1" applyBorder="1" applyAlignment="1">
      <alignment horizontal="center"/>
    </xf>
    <xf numFmtId="0" fontId="37" fillId="33" borderId="42" xfId="0" applyFont="1" applyFill="1" applyBorder="1" applyAlignment="1">
      <alignment horizontal="center"/>
    </xf>
    <xf numFmtId="0" fontId="37" fillId="33" borderId="51" xfId="0" applyFont="1" applyFill="1" applyBorder="1" applyAlignment="1">
      <alignment horizontal="center"/>
    </xf>
    <xf numFmtId="0" fontId="39" fillId="11" borderId="50" xfId="0" applyFont="1" applyFill="1" applyBorder="1" applyAlignment="1">
      <alignment vertical="justify" wrapText="1"/>
    </xf>
    <xf numFmtId="0" fontId="39" fillId="11" borderId="42" xfId="0" applyFont="1" applyFill="1" applyBorder="1" applyAlignment="1">
      <alignment vertical="justify" wrapText="1"/>
    </xf>
    <xf numFmtId="0" fontId="4" fillId="11" borderId="42" xfId="0" applyFont="1" applyFill="1" applyBorder="1" applyAlignment="1">
      <alignment vertical="center" wrapText="1"/>
    </xf>
    <xf numFmtId="0" fontId="4" fillId="11" borderId="51" xfId="0" applyFont="1" applyFill="1" applyBorder="1" applyAlignment="1">
      <alignment vertical="center" wrapText="1"/>
    </xf>
    <xf numFmtId="0" fontId="16" fillId="11" borderId="48" xfId="0" applyFont="1" applyFill="1" applyBorder="1" applyAlignment="1">
      <alignment horizontal="center" vertical="center" wrapText="1"/>
    </xf>
    <xf numFmtId="0" fontId="16" fillId="11" borderId="0" xfId="0" applyFont="1" applyFill="1" applyAlignment="1">
      <alignment horizontal="center" vertical="center" wrapText="1"/>
    </xf>
    <xf numFmtId="0" fontId="16" fillId="11" borderId="49" xfId="0" applyFont="1" applyFill="1" applyBorder="1" applyAlignment="1">
      <alignment horizontal="center" vertical="center" wrapText="1"/>
    </xf>
    <xf numFmtId="0" fontId="16" fillId="11" borderId="0" xfId="0" applyFont="1" applyFill="1" applyAlignment="1">
      <alignment horizontal="center" vertical="center"/>
    </xf>
    <xf numFmtId="0" fontId="16" fillId="11" borderId="49" xfId="0" applyFont="1" applyFill="1" applyBorder="1" applyAlignment="1">
      <alignment horizontal="center" vertical="center"/>
    </xf>
    <xf numFmtId="0" fontId="16" fillId="11" borderId="48" xfId="0" applyFont="1" applyFill="1" applyBorder="1" applyAlignment="1">
      <alignment horizontal="center" vertical="center"/>
    </xf>
    <xf numFmtId="0" fontId="40" fillId="11" borderId="48" xfId="0" applyFont="1" applyFill="1" applyBorder="1" applyAlignment="1">
      <alignment horizontal="left" vertical="center" wrapText="1"/>
    </xf>
    <xf numFmtId="0" fontId="40" fillId="11" borderId="0" xfId="0" applyFont="1" applyFill="1" applyAlignment="1">
      <alignment horizontal="left" vertical="center"/>
    </xf>
    <xf numFmtId="0" fontId="40" fillId="11" borderId="49" xfId="0" applyFont="1" applyFill="1" applyBorder="1" applyAlignment="1">
      <alignment horizontal="left" vertical="center"/>
    </xf>
    <xf numFmtId="0" fontId="4" fillId="11" borderId="48" xfId="0" applyFont="1" applyFill="1" applyBorder="1" applyAlignment="1">
      <alignment horizontal="left" vertical="center" wrapText="1"/>
    </xf>
    <xf numFmtId="0" fontId="4" fillId="11" borderId="0" xfId="0" applyFont="1" applyFill="1" applyAlignment="1">
      <alignment horizontal="left" vertical="center" wrapText="1"/>
    </xf>
    <xf numFmtId="0" fontId="4" fillId="11" borderId="49" xfId="0" applyFont="1" applyFill="1" applyBorder="1" applyAlignment="1">
      <alignment horizontal="left" vertical="center" wrapText="1"/>
    </xf>
    <xf numFmtId="0" fontId="4" fillId="11" borderId="0" xfId="0" applyFont="1" applyFill="1" applyAlignment="1">
      <alignment horizontal="left" vertical="center"/>
    </xf>
    <xf numFmtId="0" fontId="4" fillId="11" borderId="49" xfId="0" applyFont="1" applyFill="1" applyBorder="1" applyAlignment="1">
      <alignment horizontal="left" vertical="center"/>
    </xf>
    <xf numFmtId="0" fontId="40" fillId="11" borderId="41" xfId="0" applyFont="1" applyFill="1" applyBorder="1" applyAlignment="1">
      <alignment vertical="center"/>
    </xf>
    <xf numFmtId="0" fontId="40" fillId="11" borderId="45" xfId="0" applyFont="1" applyFill="1" applyBorder="1" applyAlignment="1">
      <alignment vertical="center"/>
    </xf>
    <xf numFmtId="0" fontId="40" fillId="11" borderId="46" xfId="0" applyFont="1" applyFill="1" applyBorder="1" applyAlignment="1">
      <alignment vertical="center"/>
    </xf>
    <xf numFmtId="0" fontId="40" fillId="11" borderId="41" xfId="0" applyFont="1" applyFill="1" applyBorder="1" applyAlignment="1">
      <alignment horizontal="left"/>
    </xf>
    <xf numFmtId="0" fontId="40" fillId="11" borderId="45" xfId="0" applyFont="1" applyFill="1" applyBorder="1" applyAlignment="1">
      <alignment horizontal="left"/>
    </xf>
    <xf numFmtId="0" fontId="40" fillId="11" borderId="46" xfId="0" applyFont="1" applyFill="1" applyBorder="1" applyAlignment="1">
      <alignment horizontal="left"/>
    </xf>
    <xf numFmtId="0" fontId="38" fillId="11" borderId="47" xfId="0" applyFont="1" applyFill="1" applyBorder="1" applyAlignment="1">
      <alignment horizontal="center" vertical="center"/>
    </xf>
    <xf numFmtId="0" fontId="38" fillId="11" borderId="43" xfId="0" applyFont="1" applyFill="1" applyBorder="1" applyAlignment="1">
      <alignment horizontal="center" vertical="center"/>
    </xf>
    <xf numFmtId="0" fontId="38" fillId="11" borderId="44" xfId="0" applyFont="1" applyFill="1" applyBorder="1" applyAlignment="1">
      <alignment horizontal="center" vertical="center"/>
    </xf>
    <xf numFmtId="0" fontId="38" fillId="11" borderId="47" xfId="0" applyFont="1" applyFill="1" applyBorder="1" applyAlignment="1">
      <alignment horizontal="center" vertical="center" wrapText="1"/>
    </xf>
    <xf numFmtId="0" fontId="38" fillId="11" borderId="43" xfId="0" applyFont="1" applyFill="1" applyBorder="1" applyAlignment="1">
      <alignment horizontal="center" vertical="center" wrapText="1"/>
    </xf>
    <xf numFmtId="0" fontId="38" fillId="11" borderId="44" xfId="0" applyFont="1" applyFill="1" applyBorder="1" applyAlignment="1">
      <alignment horizontal="center" vertical="center" wrapText="1"/>
    </xf>
    <xf numFmtId="0" fontId="38" fillId="11" borderId="48" xfId="0" applyFont="1" applyFill="1" applyBorder="1" applyAlignment="1">
      <alignment horizontal="left" vertical="center" wrapText="1"/>
    </xf>
    <xf numFmtId="0" fontId="38" fillId="11" borderId="0" xfId="0" applyFont="1" applyFill="1" applyAlignment="1">
      <alignment horizontal="left" vertical="center" wrapText="1"/>
    </xf>
    <xf numFmtId="0" fontId="38" fillId="11" borderId="49" xfId="0" applyFont="1" applyFill="1" applyBorder="1" applyAlignment="1">
      <alignment horizontal="left" vertical="center" wrapText="1"/>
    </xf>
    <xf numFmtId="0" fontId="38" fillId="11" borderId="41" xfId="0" applyFont="1" applyFill="1" applyBorder="1" applyAlignment="1">
      <alignment vertical="center"/>
    </xf>
    <xf numFmtId="0" fontId="38" fillId="11" borderId="45" xfId="0" applyFont="1" applyFill="1" applyBorder="1" applyAlignment="1">
      <alignment vertical="center"/>
    </xf>
    <xf numFmtId="0" fontId="38" fillId="11" borderId="46" xfId="0" applyFont="1" applyFill="1" applyBorder="1" applyAlignment="1">
      <alignment vertical="center"/>
    </xf>
    <xf numFmtId="0" fontId="38" fillId="11" borderId="48" xfId="0" applyFont="1" applyFill="1" applyBorder="1" applyAlignment="1">
      <alignment vertical="center"/>
    </xf>
    <xf numFmtId="0" fontId="38" fillId="11" borderId="0" xfId="0" applyFont="1" applyFill="1" applyAlignment="1">
      <alignment vertical="center"/>
    </xf>
    <xf numFmtId="0" fontId="38" fillId="11" borderId="49" xfId="0" applyFont="1" applyFill="1" applyBorder="1" applyAlignment="1">
      <alignment vertical="center"/>
    </xf>
    <xf numFmtId="0" fontId="38" fillId="11" borderId="48" xfId="0" applyFont="1" applyFill="1" applyBorder="1" applyAlignment="1">
      <alignment horizontal="center"/>
    </xf>
    <xf numFmtId="0" fontId="38" fillId="11" borderId="0" xfId="0" applyFont="1" applyFill="1" applyAlignment="1">
      <alignment horizontal="center"/>
    </xf>
    <xf numFmtId="0" fontId="38" fillId="11" borderId="49" xfId="0" applyFont="1" applyFill="1" applyBorder="1" applyAlignment="1">
      <alignment horizontal="center"/>
    </xf>
    <xf numFmtId="0" fontId="37" fillId="34" borderId="47" xfId="0" applyFont="1" applyFill="1" applyBorder="1" applyAlignment="1">
      <alignment horizontal="center"/>
    </xf>
    <xf numFmtId="0" fontId="37" fillId="34" borderId="43" xfId="0" applyFont="1" applyFill="1" applyBorder="1" applyAlignment="1">
      <alignment horizontal="center"/>
    </xf>
    <xf numFmtId="0" fontId="37" fillId="34" borderId="44" xfId="0" applyFont="1" applyFill="1" applyBorder="1" applyAlignment="1">
      <alignment horizontal="center"/>
    </xf>
    <xf numFmtId="0" fontId="4" fillId="7" borderId="41" xfId="0" applyFont="1" applyFill="1" applyBorder="1" applyAlignment="1">
      <alignment horizontal="center" vertical="center" wrapText="1"/>
    </xf>
    <xf numFmtId="0" fontId="4" fillId="7" borderId="45" xfId="0" applyFont="1" applyFill="1" applyBorder="1" applyAlignment="1">
      <alignment horizontal="center" vertical="center" wrapText="1"/>
    </xf>
    <xf numFmtId="0" fontId="4" fillId="7" borderId="46" xfId="0" applyFont="1" applyFill="1" applyBorder="1" applyAlignment="1">
      <alignment horizontal="center" vertical="center" wrapText="1"/>
    </xf>
    <xf numFmtId="0" fontId="37" fillId="34" borderId="43" xfId="0" applyFont="1" applyFill="1" applyBorder="1" applyAlignment="1">
      <alignment horizontal="left"/>
    </xf>
    <xf numFmtId="0" fontId="37" fillId="34" borderId="44" xfId="0" applyFont="1" applyFill="1" applyBorder="1" applyAlignment="1">
      <alignment horizontal="left"/>
    </xf>
    <xf numFmtId="0" fontId="4" fillId="7" borderId="23" xfId="0" applyFont="1" applyFill="1" applyBorder="1" applyAlignment="1">
      <alignment vertical="center" wrapText="1"/>
    </xf>
    <xf numFmtId="0" fontId="4" fillId="7" borderId="16" xfId="0" applyFont="1" applyFill="1" applyBorder="1" applyAlignment="1">
      <alignment vertical="center" wrapText="1"/>
    </xf>
    <xf numFmtId="0" fontId="4" fillId="7" borderId="13" xfId="0" applyFont="1" applyFill="1" applyBorder="1" applyAlignment="1">
      <alignment vertical="center" wrapText="1"/>
    </xf>
    <xf numFmtId="0" fontId="4" fillId="7" borderId="24" xfId="0" applyFont="1" applyFill="1" applyBorder="1" applyAlignment="1">
      <alignment vertical="center" wrapText="1"/>
    </xf>
    <xf numFmtId="0" fontId="4" fillId="7" borderId="2" xfId="0" applyFont="1" applyFill="1" applyBorder="1" applyAlignment="1">
      <alignment vertical="center" wrapText="1"/>
    </xf>
    <xf numFmtId="0" fontId="4" fillId="7" borderId="1" xfId="0" applyFont="1" applyFill="1" applyBorder="1" applyAlignment="1">
      <alignment vertical="center" wrapText="1"/>
    </xf>
    <xf numFmtId="0" fontId="4" fillId="7" borderId="22" xfId="0" applyFont="1" applyFill="1" applyBorder="1" applyAlignment="1">
      <alignment horizontal="left" vertical="center" wrapText="1"/>
    </xf>
    <xf numFmtId="0" fontId="4" fillId="7" borderId="72" xfId="0" applyFont="1" applyFill="1" applyBorder="1" applyAlignment="1">
      <alignment horizontal="left" vertical="center" wrapText="1"/>
    </xf>
    <xf numFmtId="0" fontId="4" fillId="7" borderId="30" xfId="0" applyFont="1" applyFill="1" applyBorder="1" applyAlignment="1">
      <alignment horizontal="left" vertical="center" wrapText="1"/>
    </xf>
    <xf numFmtId="0" fontId="4" fillId="7" borderId="22" xfId="0" applyFont="1" applyFill="1" applyBorder="1" applyAlignment="1">
      <alignment vertical="center" wrapText="1"/>
    </xf>
    <xf numFmtId="0" fontId="4" fillId="7" borderId="72" xfId="0" applyFont="1" applyFill="1" applyBorder="1" applyAlignment="1">
      <alignment vertical="center" wrapText="1"/>
    </xf>
    <xf numFmtId="0" fontId="4" fillId="7" borderId="30" xfId="0" applyFont="1" applyFill="1" applyBorder="1" applyAlignment="1">
      <alignment vertical="center" wrapText="1"/>
    </xf>
    <xf numFmtId="0" fontId="4" fillId="7" borderId="3" xfId="0" applyFont="1" applyFill="1" applyBorder="1" applyAlignment="1">
      <alignment vertical="center" wrapText="1"/>
    </xf>
    <xf numFmtId="0" fontId="4" fillId="7" borderId="4" xfId="0" applyFont="1" applyFill="1" applyBorder="1" applyAlignment="1">
      <alignment vertical="center" wrapText="1"/>
    </xf>
    <xf numFmtId="0" fontId="4" fillId="7" borderId="5" xfId="0" applyFont="1" applyFill="1" applyBorder="1" applyAlignment="1">
      <alignment vertical="center" wrapText="1"/>
    </xf>
    <xf numFmtId="0" fontId="4" fillId="7" borderId="28" xfId="0" applyFont="1" applyFill="1" applyBorder="1" applyAlignment="1">
      <alignment vertical="center" wrapText="1"/>
    </xf>
    <xf numFmtId="0" fontId="4" fillId="7" borderId="70" xfId="0" applyFont="1" applyFill="1" applyBorder="1" applyAlignment="1">
      <alignment vertical="center" wrapText="1"/>
    </xf>
    <xf numFmtId="0" fontId="4" fillId="7" borderId="32" xfId="0" applyFont="1" applyFill="1" applyBorder="1" applyAlignment="1">
      <alignment vertical="center" wrapText="1"/>
    </xf>
    <xf numFmtId="0" fontId="4" fillId="7" borderId="6" xfId="0" applyFont="1" applyFill="1" applyBorder="1" applyAlignment="1">
      <alignment vertical="center" wrapText="1"/>
    </xf>
    <xf numFmtId="0" fontId="4" fillId="7" borderId="41" xfId="0" applyFont="1" applyFill="1" applyBorder="1" applyAlignment="1">
      <alignment horizontal="justify" vertical="center"/>
    </xf>
    <xf numFmtId="0" fontId="4" fillId="7" borderId="45" xfId="0" applyFont="1" applyFill="1" applyBorder="1" applyAlignment="1">
      <alignment horizontal="justify" vertical="center"/>
    </xf>
    <xf numFmtId="0" fontId="4" fillId="7" borderId="41" xfId="0" applyFont="1" applyFill="1" applyBorder="1" applyAlignment="1">
      <alignment horizontal="justify" vertical="center" wrapText="1"/>
    </xf>
    <xf numFmtId="0" fontId="4" fillId="7" borderId="46" xfId="0" applyFont="1" applyFill="1" applyBorder="1" applyAlignment="1">
      <alignment horizontal="justify" vertical="center"/>
    </xf>
    <xf numFmtId="0" fontId="4" fillId="7" borderId="48" xfId="0" applyFont="1" applyFill="1" applyBorder="1" applyAlignment="1">
      <alignment horizontal="left" vertical="center" wrapText="1"/>
    </xf>
    <xf numFmtId="0" fontId="4" fillId="7" borderId="0" xfId="0" applyFont="1" applyFill="1" applyAlignment="1">
      <alignment horizontal="left" vertical="center" wrapText="1"/>
    </xf>
    <xf numFmtId="0" fontId="4" fillId="7" borderId="49" xfId="0" applyFont="1" applyFill="1" applyBorder="1" applyAlignment="1">
      <alignment horizontal="left" vertical="center" wrapText="1"/>
    </xf>
    <xf numFmtId="0" fontId="4" fillId="7" borderId="0" xfId="0" applyFont="1" applyFill="1" applyAlignment="1">
      <alignment horizontal="left" vertical="center"/>
    </xf>
    <xf numFmtId="0" fontId="4" fillId="7" borderId="49" xfId="0" applyFont="1" applyFill="1" applyBorder="1" applyAlignment="1">
      <alignment horizontal="left" vertical="center"/>
    </xf>
    <xf numFmtId="0" fontId="39" fillId="7" borderId="41" xfId="0" applyFont="1" applyFill="1" applyBorder="1" applyAlignment="1">
      <alignment horizontal="left" vertical="justify" wrapText="1"/>
    </xf>
    <xf numFmtId="0" fontId="39" fillId="7" borderId="45" xfId="0" applyFont="1" applyFill="1" applyBorder="1" applyAlignment="1">
      <alignment horizontal="left" vertical="justify" wrapText="1"/>
    </xf>
    <xf numFmtId="0" fontId="4" fillId="7" borderId="41" xfId="0" applyFont="1" applyFill="1" applyBorder="1" applyAlignment="1">
      <alignment horizontal="left" vertical="center" wrapText="1"/>
    </xf>
    <xf numFmtId="0" fontId="4" fillId="7" borderId="45" xfId="0" applyFont="1" applyFill="1" applyBorder="1" applyAlignment="1">
      <alignment horizontal="left" vertical="center" wrapText="1"/>
    </xf>
    <xf numFmtId="0" fontId="4" fillId="7" borderId="46" xfId="0" applyFont="1" applyFill="1" applyBorder="1" applyAlignment="1">
      <alignment horizontal="left" vertical="center" wrapText="1"/>
    </xf>
    <xf numFmtId="0" fontId="37" fillId="34" borderId="50" xfId="0" applyFont="1" applyFill="1" applyBorder="1" applyAlignment="1">
      <alignment horizontal="center"/>
    </xf>
    <xf numFmtId="0" fontId="37" fillId="34" borderId="42" xfId="0" applyFont="1" applyFill="1" applyBorder="1" applyAlignment="1">
      <alignment horizontal="center"/>
    </xf>
    <xf numFmtId="0" fontId="37" fillId="34" borderId="51" xfId="0" applyFont="1" applyFill="1" applyBorder="1" applyAlignment="1">
      <alignment horizontal="center"/>
    </xf>
    <xf numFmtId="0" fontId="39" fillId="7" borderId="50" xfId="0" applyFont="1" applyFill="1" applyBorder="1" applyAlignment="1">
      <alignment vertical="justify" wrapText="1"/>
    </xf>
    <xf numFmtId="0" fontId="39" fillId="7" borderId="42" xfId="0" applyFont="1" applyFill="1" applyBorder="1" applyAlignment="1">
      <alignment vertical="justify" wrapText="1"/>
    </xf>
    <xf numFmtId="0" fontId="4" fillId="7" borderId="42" xfId="0" applyFont="1" applyFill="1" applyBorder="1" applyAlignment="1">
      <alignment vertical="center" wrapText="1"/>
    </xf>
    <xf numFmtId="0" fontId="4" fillId="7" borderId="51" xfId="0" applyFont="1" applyFill="1" applyBorder="1" applyAlignment="1">
      <alignment vertical="center" wrapText="1"/>
    </xf>
    <xf numFmtId="0" fontId="37" fillId="34" borderId="47" xfId="0" applyFont="1" applyFill="1" applyBorder="1" applyAlignment="1">
      <alignment horizontal="center" vertical="center"/>
    </xf>
    <xf numFmtId="0" fontId="37" fillId="34" borderId="43" xfId="0" applyFont="1" applyFill="1" applyBorder="1" applyAlignment="1">
      <alignment horizontal="center" vertical="center"/>
    </xf>
    <xf numFmtId="0" fontId="37" fillId="34" borderId="44" xfId="0" applyFont="1" applyFill="1" applyBorder="1" applyAlignment="1">
      <alignment horizontal="center" vertical="center"/>
    </xf>
    <xf numFmtId="0" fontId="38" fillId="7" borderId="48" xfId="0" applyFont="1" applyFill="1" applyBorder="1" applyAlignment="1">
      <alignment vertical="center"/>
    </xf>
    <xf numFmtId="0" fontId="38" fillId="7" borderId="0" xfId="0" applyFont="1" applyFill="1" applyAlignment="1">
      <alignment vertical="center"/>
    </xf>
    <xf numFmtId="0" fontId="38" fillId="7" borderId="49" xfId="0" applyFont="1" applyFill="1" applyBorder="1" applyAlignment="1">
      <alignment vertical="center"/>
    </xf>
    <xf numFmtId="0" fontId="38" fillId="7" borderId="48" xfId="0" applyFont="1" applyFill="1" applyBorder="1" applyAlignment="1">
      <alignment horizontal="center"/>
    </xf>
    <xf numFmtId="0" fontId="38" fillId="7" borderId="0" xfId="0" applyFont="1" applyFill="1" applyAlignment="1">
      <alignment horizontal="center"/>
    </xf>
    <xf numFmtId="0" fontId="38" fillId="7" borderId="49" xfId="0" applyFont="1" applyFill="1" applyBorder="1" applyAlignment="1">
      <alignment horizontal="center"/>
    </xf>
    <xf numFmtId="0" fontId="40" fillId="7" borderId="41" xfId="0" applyFont="1" applyFill="1" applyBorder="1" applyAlignment="1">
      <alignment vertical="center"/>
    </xf>
    <xf numFmtId="0" fontId="40" fillId="7" borderId="45" xfId="0" applyFont="1" applyFill="1" applyBorder="1" applyAlignment="1">
      <alignment vertical="center"/>
    </xf>
    <xf numFmtId="0" fontId="40" fillId="7" borderId="46" xfId="0" applyFont="1" applyFill="1" applyBorder="1" applyAlignment="1">
      <alignment vertical="center"/>
    </xf>
    <xf numFmtId="0" fontId="40" fillId="7" borderId="41" xfId="0" applyFont="1" applyFill="1" applyBorder="1" applyAlignment="1">
      <alignment horizontal="left"/>
    </xf>
    <xf numFmtId="0" fontId="40" fillId="7" borderId="45" xfId="0" applyFont="1" applyFill="1" applyBorder="1" applyAlignment="1">
      <alignment horizontal="left"/>
    </xf>
    <xf numFmtId="0" fontId="40" fillId="7" borderId="46" xfId="0" applyFont="1" applyFill="1" applyBorder="1" applyAlignment="1">
      <alignment horizontal="left"/>
    </xf>
    <xf numFmtId="0" fontId="4" fillId="7" borderId="18" xfId="0" applyFont="1" applyFill="1" applyBorder="1" applyAlignment="1">
      <alignment horizontal="left" vertical="center" wrapText="1"/>
    </xf>
    <xf numFmtId="0" fontId="4" fillId="7" borderId="73" xfId="0" applyFont="1" applyFill="1" applyBorder="1" applyAlignment="1">
      <alignment horizontal="left" vertical="center" wrapText="1"/>
    </xf>
    <xf numFmtId="0" fontId="4" fillId="7" borderId="74" xfId="0" applyFont="1" applyFill="1" applyBorder="1" applyAlignment="1">
      <alignment horizontal="left" vertical="center" wrapText="1"/>
    </xf>
    <xf numFmtId="0" fontId="4" fillId="7" borderId="19" xfId="0" applyFont="1" applyFill="1" applyBorder="1" applyAlignment="1">
      <alignment horizontal="left" vertical="center" wrapText="1"/>
    </xf>
    <xf numFmtId="0" fontId="4" fillId="7" borderId="62" xfId="0" applyFont="1" applyFill="1" applyBorder="1" applyAlignment="1">
      <alignment horizontal="left" vertical="center" wrapText="1"/>
    </xf>
    <xf numFmtId="0" fontId="4" fillId="7" borderId="63" xfId="0" applyFont="1" applyFill="1" applyBorder="1" applyAlignment="1">
      <alignment horizontal="left" vertical="center" wrapText="1"/>
    </xf>
    <xf numFmtId="0" fontId="38" fillId="7" borderId="41" xfId="0" applyFont="1" applyFill="1" applyBorder="1" applyAlignment="1">
      <alignment vertical="center"/>
    </xf>
    <xf numFmtId="0" fontId="38" fillId="7" borderId="45" xfId="0" applyFont="1" applyFill="1" applyBorder="1" applyAlignment="1">
      <alignment vertical="center"/>
    </xf>
    <xf numFmtId="0" fontId="38" fillId="7" borderId="46" xfId="0" applyFont="1" applyFill="1" applyBorder="1" applyAlignment="1">
      <alignment vertical="center"/>
    </xf>
    <xf numFmtId="0" fontId="38" fillId="7" borderId="47" xfId="0" applyFont="1" applyFill="1" applyBorder="1" applyAlignment="1">
      <alignment horizontal="center" vertical="center"/>
    </xf>
    <xf numFmtId="0" fontId="38" fillId="7" borderId="43" xfId="0" applyFont="1" applyFill="1" applyBorder="1" applyAlignment="1">
      <alignment horizontal="center" vertical="center"/>
    </xf>
    <xf numFmtId="0" fontId="38" fillId="7" borderId="44" xfId="0" applyFont="1" applyFill="1" applyBorder="1" applyAlignment="1">
      <alignment horizontal="center" vertical="center"/>
    </xf>
    <xf numFmtId="0" fontId="38" fillId="7" borderId="47" xfId="0" applyFont="1" applyFill="1" applyBorder="1" applyAlignment="1">
      <alignment horizontal="center" vertical="center" wrapText="1"/>
    </xf>
    <xf numFmtId="0" fontId="38" fillId="7" borderId="43" xfId="0" applyFont="1" applyFill="1" applyBorder="1" applyAlignment="1">
      <alignment horizontal="center" vertical="center" wrapText="1"/>
    </xf>
    <xf numFmtId="0" fontId="38" fillId="7" borderId="44" xfId="0" applyFont="1" applyFill="1" applyBorder="1" applyAlignment="1">
      <alignment horizontal="center" vertical="center" wrapText="1"/>
    </xf>
    <xf numFmtId="0" fontId="38" fillId="7" borderId="48" xfId="0" applyFont="1" applyFill="1" applyBorder="1" applyAlignment="1">
      <alignment horizontal="left" vertical="center" wrapText="1"/>
    </xf>
    <xf numFmtId="0" fontId="38" fillId="7" borderId="0" xfId="0" applyFont="1" applyFill="1" applyAlignment="1">
      <alignment horizontal="left" vertical="center" wrapText="1"/>
    </xf>
    <xf numFmtId="0" fontId="38" fillId="7" borderId="49" xfId="0" applyFont="1" applyFill="1" applyBorder="1" applyAlignment="1">
      <alignment horizontal="left" vertical="center" wrapText="1"/>
    </xf>
    <xf numFmtId="0" fontId="16" fillId="7" borderId="48" xfId="0" applyFont="1" applyFill="1" applyBorder="1" applyAlignment="1">
      <alignment horizontal="center" vertical="center" wrapText="1"/>
    </xf>
    <xf numFmtId="0" fontId="16" fillId="7" borderId="0" xfId="0" applyFont="1" applyFill="1" applyAlignment="1">
      <alignment horizontal="center" vertical="center" wrapText="1"/>
    </xf>
    <xf numFmtId="0" fontId="16" fillId="7" borderId="49" xfId="0" applyFont="1" applyFill="1" applyBorder="1" applyAlignment="1">
      <alignment horizontal="center" vertical="center" wrapText="1"/>
    </xf>
    <xf numFmtId="0" fontId="16" fillId="7" borderId="0" xfId="0" applyFont="1" applyFill="1" applyAlignment="1">
      <alignment horizontal="center" vertical="center"/>
    </xf>
    <xf numFmtId="0" fontId="16" fillId="7" borderId="49" xfId="0" applyFont="1" applyFill="1" applyBorder="1" applyAlignment="1">
      <alignment horizontal="center" vertical="center"/>
    </xf>
    <xf numFmtId="0" fontId="16" fillId="7" borderId="48" xfId="0" applyFont="1" applyFill="1" applyBorder="1" applyAlignment="1">
      <alignment horizontal="center" vertical="center"/>
    </xf>
    <xf numFmtId="0" fontId="40" fillId="7" borderId="48" xfId="0" applyFont="1" applyFill="1" applyBorder="1" applyAlignment="1">
      <alignment horizontal="left" vertical="center" wrapText="1"/>
    </xf>
    <xf numFmtId="0" fontId="40" fillId="7" borderId="0" xfId="0" applyFont="1" applyFill="1" applyAlignment="1">
      <alignment horizontal="left" vertical="center"/>
    </xf>
    <xf numFmtId="0" fontId="40" fillId="7" borderId="49" xfId="0" applyFont="1" applyFill="1" applyBorder="1" applyAlignment="1">
      <alignment horizontal="left" vertical="center"/>
    </xf>
    <xf numFmtId="0" fontId="11" fillId="29" borderId="0" xfId="0" applyFont="1" applyFill="1" applyAlignment="1">
      <alignment horizontal="center"/>
    </xf>
    <xf numFmtId="0" fontId="11" fillId="28" borderId="0" xfId="0" applyFont="1" applyFill="1" applyAlignment="1">
      <alignment horizontal="center"/>
    </xf>
    <xf numFmtId="0" fontId="36" fillId="28" borderId="69" xfId="0" applyFont="1" applyFill="1" applyBorder="1" applyAlignment="1">
      <alignment horizontal="left" vertical="center" wrapText="1"/>
    </xf>
    <xf numFmtId="0" fontId="36" fillId="29" borderId="69" xfId="0" applyFont="1" applyFill="1" applyBorder="1" applyAlignment="1">
      <alignment horizontal="left" vertical="center" wrapText="1"/>
    </xf>
    <xf numFmtId="0" fontId="20" fillId="32" borderId="66" xfId="0" applyFont="1" applyFill="1" applyBorder="1" applyAlignment="1">
      <alignment horizontal="left" vertical="center" wrapText="1"/>
    </xf>
    <xf numFmtId="0" fontId="20" fillId="32" borderId="68" xfId="0" applyFont="1" applyFill="1" applyBorder="1" applyAlignment="1">
      <alignment horizontal="left" vertical="center" wrapText="1"/>
    </xf>
    <xf numFmtId="0" fontId="11" fillId="30" borderId="0" xfId="0" applyFont="1" applyFill="1" applyAlignment="1">
      <alignment horizontal="center"/>
    </xf>
    <xf numFmtId="0" fontId="11" fillId="34" borderId="0" xfId="0" applyFont="1" applyFill="1" applyAlignment="1">
      <alignment horizontal="center"/>
    </xf>
    <xf numFmtId="0" fontId="11" fillId="33" borderId="0" xfId="0" applyFont="1" applyFill="1" applyAlignment="1">
      <alignment horizontal="center"/>
    </xf>
    <xf numFmtId="0" fontId="20" fillId="16" borderId="66" xfId="0" applyFont="1" applyFill="1" applyBorder="1" applyAlignment="1">
      <alignment horizontal="left" vertical="center" wrapText="1"/>
    </xf>
    <xf numFmtId="0" fontId="20" fillId="16" borderId="67" xfId="0" applyFont="1" applyFill="1" applyBorder="1" applyAlignment="1">
      <alignment horizontal="left" vertical="center" wrapText="1"/>
    </xf>
    <xf numFmtId="0" fontId="20" fillId="16" borderId="68" xfId="0" applyFont="1" applyFill="1" applyBorder="1" applyAlignment="1">
      <alignment horizontal="left" vertical="center" wrapText="1"/>
    </xf>
    <xf numFmtId="0" fontId="20" fillId="18" borderId="66" xfId="0" applyFont="1" applyFill="1" applyBorder="1" applyAlignment="1">
      <alignment horizontal="left" vertical="center" wrapText="1"/>
    </xf>
    <xf numFmtId="0" fontId="20" fillId="18" borderId="67" xfId="0" applyFont="1" applyFill="1" applyBorder="1" applyAlignment="1">
      <alignment horizontal="left" vertical="center" wrapText="1"/>
    </xf>
    <xf numFmtId="0" fontId="20" fillId="18" borderId="68" xfId="0" applyFont="1" applyFill="1" applyBorder="1" applyAlignment="1">
      <alignment horizontal="left" vertical="center" wrapText="1"/>
    </xf>
    <xf numFmtId="0" fontId="20" fillId="31" borderId="66" xfId="0" applyFont="1" applyFill="1" applyBorder="1" applyAlignment="1">
      <alignment horizontal="left" vertical="center" wrapText="1"/>
    </xf>
    <xf numFmtId="0" fontId="20" fillId="31" borderId="68" xfId="0" applyFont="1" applyFill="1" applyBorder="1" applyAlignment="1">
      <alignment horizontal="left" vertical="center" wrapText="1"/>
    </xf>
    <xf numFmtId="0" fontId="11" fillId="40" borderId="69" xfId="0" applyFont="1" applyFill="1" applyBorder="1" applyAlignment="1">
      <alignment horizontal="center"/>
    </xf>
    <xf numFmtId="0" fontId="36" fillId="34" borderId="69" xfId="0" applyFont="1" applyFill="1" applyBorder="1" applyAlignment="1">
      <alignment horizontal="left" vertical="center" wrapText="1"/>
    </xf>
    <xf numFmtId="0" fontId="36" fillId="33" borderId="69" xfId="0" applyFont="1" applyFill="1" applyBorder="1" applyAlignment="1">
      <alignment horizontal="left" vertical="center" wrapText="1"/>
    </xf>
    <xf numFmtId="0" fontId="36" fillId="30" borderId="69" xfId="0" applyFont="1" applyFill="1" applyBorder="1" applyAlignment="1">
      <alignment horizontal="left" vertical="center" wrapText="1"/>
    </xf>
    <xf numFmtId="0" fontId="11" fillId="27" borderId="0" xfId="0" applyFont="1" applyFill="1" applyAlignment="1">
      <alignment horizontal="center"/>
    </xf>
    <xf numFmtId="0" fontId="20" fillId="10" borderId="66" xfId="0" applyFont="1" applyFill="1" applyBorder="1" applyAlignment="1">
      <alignment horizontal="left" vertical="center" wrapText="1"/>
    </xf>
    <xf numFmtId="0" fontId="20" fillId="10" borderId="68" xfId="0" applyFont="1" applyFill="1" applyBorder="1" applyAlignment="1">
      <alignment horizontal="left" vertical="center" wrapText="1"/>
    </xf>
    <xf numFmtId="0" fontId="36" fillId="27" borderId="69" xfId="0" applyFont="1" applyFill="1" applyBorder="1" applyAlignment="1">
      <alignment horizontal="left" vertical="center" wrapText="1"/>
    </xf>
    <xf numFmtId="0" fontId="11" fillId="40" borderId="0" xfId="0" applyFont="1" applyFill="1" applyAlignment="1">
      <alignment horizontal="center"/>
    </xf>
    <xf numFmtId="0" fontId="20" fillId="31" borderId="67" xfId="0" applyFont="1" applyFill="1" applyBorder="1" applyAlignment="1">
      <alignment horizontal="left" vertical="center" wrapText="1"/>
    </xf>
    <xf numFmtId="0" fontId="21" fillId="0" borderId="0" xfId="0" applyFont="1" applyAlignment="1">
      <alignment horizontal="center" vertical="center"/>
    </xf>
    <xf numFmtId="0" fontId="20" fillId="20" borderId="66" xfId="0" applyFont="1" applyFill="1" applyBorder="1" applyAlignment="1">
      <alignment horizontal="left" vertical="center" wrapText="1"/>
    </xf>
    <xf numFmtId="0" fontId="20" fillId="20" borderId="68" xfId="0" applyFont="1" applyFill="1" applyBorder="1" applyAlignment="1">
      <alignment horizontal="left" vertical="center" wrapText="1"/>
    </xf>
    <xf numFmtId="0" fontId="20" fillId="22" borderId="66" xfId="0" applyFont="1" applyFill="1" applyBorder="1" applyAlignment="1">
      <alignment horizontal="left" vertical="center" wrapText="1"/>
    </xf>
    <xf numFmtId="0" fontId="20" fillId="22" borderId="68" xfId="0" applyFont="1" applyFill="1" applyBorder="1" applyAlignment="1">
      <alignment horizontal="left" vertical="center" wrapText="1"/>
    </xf>
    <xf numFmtId="0" fontId="20" fillId="16" borderId="66" xfId="0" applyFont="1" applyFill="1" applyBorder="1" applyAlignment="1">
      <alignment horizontal="center" vertical="center" wrapText="1"/>
    </xf>
    <xf numFmtId="0" fontId="20" fillId="16" borderId="67" xfId="0" applyFont="1" applyFill="1" applyBorder="1" applyAlignment="1">
      <alignment horizontal="center" vertical="center" wrapText="1"/>
    </xf>
    <xf numFmtId="0" fontId="20" fillId="16" borderId="68" xfId="0" applyFont="1" applyFill="1" applyBorder="1" applyAlignment="1">
      <alignment horizontal="center" vertical="center" wrapText="1"/>
    </xf>
    <xf numFmtId="0" fontId="4" fillId="5" borderId="0" xfId="0" applyFont="1" applyFill="1" applyAlignment="1">
      <alignment horizontal="left" vertical="center" wrapText="1"/>
    </xf>
    <xf numFmtId="0" fontId="4" fillId="5" borderId="49" xfId="0" applyFont="1" applyFill="1" applyBorder="1" applyAlignment="1">
      <alignment horizontal="left" vertical="center" wrapText="1"/>
    </xf>
    <xf numFmtId="0" fontId="4" fillId="5" borderId="45" xfId="0" applyFont="1" applyFill="1" applyBorder="1" applyAlignment="1">
      <alignment horizontal="left" vertical="center" wrapText="1"/>
    </xf>
    <xf numFmtId="0" fontId="4" fillId="5" borderId="46" xfId="0" applyFont="1" applyFill="1" applyBorder="1" applyAlignment="1">
      <alignment horizontal="left" vertical="center" wrapText="1"/>
    </xf>
    <xf numFmtId="0" fontId="9" fillId="3" borderId="47" xfId="0" applyFont="1" applyFill="1" applyBorder="1" applyAlignment="1">
      <alignment horizontal="center"/>
    </xf>
    <xf numFmtId="0" fontId="9" fillId="3" borderId="43" xfId="0" applyFont="1" applyFill="1" applyBorder="1" applyAlignment="1">
      <alignment horizontal="center"/>
    </xf>
    <xf numFmtId="0" fontId="2" fillId="5" borderId="41" xfId="0" applyFont="1" applyFill="1" applyBorder="1" applyAlignment="1">
      <alignment horizontal="center" vertical="center"/>
    </xf>
    <xf numFmtId="0" fontId="2" fillId="5" borderId="45" xfId="0" applyFont="1" applyFill="1" applyBorder="1" applyAlignment="1">
      <alignment horizontal="center" vertical="center"/>
    </xf>
    <xf numFmtId="0" fontId="2" fillId="5" borderId="50" xfId="0" applyFont="1" applyFill="1" applyBorder="1" applyAlignment="1">
      <alignment horizontal="center" vertical="center" wrapText="1"/>
    </xf>
    <xf numFmtId="0" fontId="2" fillId="5" borderId="42" xfId="0" applyFont="1" applyFill="1" applyBorder="1" applyAlignment="1">
      <alignment horizontal="center" vertical="center" wrapText="1"/>
    </xf>
    <xf numFmtId="0" fontId="2" fillId="5" borderId="51" xfId="0" applyFont="1" applyFill="1" applyBorder="1" applyAlignment="1">
      <alignment horizontal="center" vertical="center" wrapText="1"/>
    </xf>
    <xf numFmtId="0" fontId="9" fillId="3" borderId="44" xfId="0" applyFont="1" applyFill="1" applyBorder="1" applyAlignment="1">
      <alignment horizontal="center"/>
    </xf>
    <xf numFmtId="0" fontId="9" fillId="3" borderId="47" xfId="0" applyFont="1" applyFill="1" applyBorder="1" applyAlignment="1">
      <alignment horizontal="center" vertical="center"/>
    </xf>
    <xf numFmtId="0" fontId="9" fillId="3" borderId="43" xfId="0" applyFont="1" applyFill="1" applyBorder="1" applyAlignment="1">
      <alignment horizontal="center" vertical="center"/>
    </xf>
    <xf numFmtId="0" fontId="9" fillId="3" borderId="44" xfId="0" applyFont="1" applyFill="1" applyBorder="1" applyAlignment="1">
      <alignment horizontal="center" vertical="center"/>
    </xf>
    <xf numFmtId="0" fontId="2" fillId="5" borderId="41" xfId="0" applyFont="1" applyFill="1" applyBorder="1" applyAlignment="1">
      <alignment horizontal="justify" vertical="center" wrapText="1"/>
    </xf>
    <xf numFmtId="0" fontId="2" fillId="5" borderId="45" xfId="0" applyFont="1" applyFill="1" applyBorder="1" applyAlignment="1">
      <alignment horizontal="justify" vertical="center" wrapText="1"/>
    </xf>
    <xf numFmtId="0" fontId="2" fillId="5" borderId="46" xfId="0" applyFont="1" applyFill="1" applyBorder="1" applyAlignment="1">
      <alignment horizontal="justify" vertical="center" wrapText="1"/>
    </xf>
    <xf numFmtId="0" fontId="2" fillId="5" borderId="48" xfId="0" applyFont="1" applyFill="1" applyBorder="1" applyAlignment="1">
      <alignment horizontal="center" vertical="center" wrapText="1"/>
    </xf>
    <xf numFmtId="0" fontId="2" fillId="5" borderId="0" xfId="0" applyFont="1" applyFill="1" applyAlignment="1">
      <alignment horizontal="center" vertical="center" wrapText="1"/>
    </xf>
    <xf numFmtId="0" fontId="2" fillId="5" borderId="49" xfId="0" applyFont="1" applyFill="1" applyBorder="1" applyAlignment="1">
      <alignment horizontal="center" vertical="center" wrapText="1"/>
    </xf>
    <xf numFmtId="0" fontId="2" fillId="5" borderId="41" xfId="0" applyFont="1" applyFill="1" applyBorder="1" applyAlignment="1">
      <alignment horizontal="center" vertical="center" wrapText="1"/>
    </xf>
    <xf numFmtId="0" fontId="2" fillId="5" borderId="45"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10" fillId="5" borderId="41" xfId="0" applyFont="1" applyFill="1" applyBorder="1" applyAlignment="1">
      <alignment horizontal="left" vertical="justify" wrapText="1"/>
    </xf>
    <xf numFmtId="0" fontId="10" fillId="5" borderId="45" xfId="0" applyFont="1" applyFill="1" applyBorder="1" applyAlignment="1">
      <alignment horizontal="left" vertical="justify" wrapText="1"/>
    </xf>
    <xf numFmtId="0" fontId="2" fillId="5" borderId="41" xfId="0" applyFont="1" applyFill="1" applyBorder="1" applyAlignment="1">
      <alignment horizontal="left" vertical="center" wrapText="1"/>
    </xf>
    <xf numFmtId="0" fontId="2" fillId="5" borderId="45" xfId="0" applyFont="1" applyFill="1" applyBorder="1" applyAlignment="1">
      <alignment horizontal="left" vertical="center" wrapText="1"/>
    </xf>
    <xf numFmtId="0" fontId="2" fillId="5" borderId="46" xfId="0" applyFont="1" applyFill="1" applyBorder="1" applyAlignment="1">
      <alignment horizontal="left" vertical="center" wrapText="1"/>
    </xf>
    <xf numFmtId="0" fontId="9" fillId="3" borderId="50" xfId="0" applyFont="1" applyFill="1" applyBorder="1" applyAlignment="1">
      <alignment horizontal="center"/>
    </xf>
    <xf numFmtId="0" fontId="9" fillId="3" borderId="42" xfId="0" applyFont="1" applyFill="1" applyBorder="1" applyAlignment="1">
      <alignment horizontal="center"/>
    </xf>
    <xf numFmtId="0" fontId="9" fillId="3" borderId="51" xfId="0" applyFont="1" applyFill="1" applyBorder="1" applyAlignment="1">
      <alignment horizontal="center"/>
    </xf>
    <xf numFmtId="0" fontId="10" fillId="5" borderId="50" xfId="0" applyFont="1" applyFill="1" applyBorder="1" applyAlignment="1">
      <alignment vertical="justify" wrapText="1"/>
    </xf>
    <xf numFmtId="0" fontId="10" fillId="5" borderId="42" xfId="0" applyFont="1" applyFill="1" applyBorder="1" applyAlignment="1">
      <alignment vertical="justify" wrapText="1"/>
    </xf>
    <xf numFmtId="0" fontId="2" fillId="5" borderId="42" xfId="0" applyFont="1" applyFill="1" applyBorder="1" applyAlignment="1">
      <alignment vertical="center" wrapText="1"/>
    </xf>
    <xf numFmtId="0" fontId="2" fillId="5" borderId="51" xfId="0" applyFont="1" applyFill="1" applyBorder="1" applyAlignment="1">
      <alignment vertical="center" wrapText="1"/>
    </xf>
    <xf numFmtId="0" fontId="3" fillId="5" borderId="48" xfId="0" applyFont="1" applyFill="1" applyBorder="1" applyAlignment="1">
      <alignment horizontal="center"/>
    </xf>
    <xf numFmtId="0" fontId="3" fillId="5" borderId="0" xfId="0" applyFont="1" applyFill="1" applyAlignment="1">
      <alignment horizontal="center"/>
    </xf>
    <xf numFmtId="0" fontId="3" fillId="5" borderId="49" xfId="0" applyFont="1" applyFill="1" applyBorder="1" applyAlignment="1">
      <alignment horizontal="center"/>
    </xf>
    <xf numFmtId="0" fontId="3" fillId="5" borderId="48" xfId="0" applyFont="1" applyFill="1" applyBorder="1" applyAlignment="1">
      <alignment horizontal="center" wrapText="1"/>
    </xf>
    <xf numFmtId="0" fontId="8" fillId="5" borderId="48" xfId="0" applyFont="1" applyFill="1" applyBorder="1" applyAlignment="1">
      <alignment horizontal="center" vertical="center"/>
    </xf>
    <xf numFmtId="0" fontId="8" fillId="5" borderId="0" xfId="0" applyFont="1" applyFill="1" applyAlignment="1">
      <alignment horizontal="center" vertical="center"/>
    </xf>
    <xf numFmtId="0" fontId="8" fillId="5" borderId="49" xfId="0" applyFont="1" applyFill="1" applyBorder="1" applyAlignment="1">
      <alignment horizontal="center" vertical="center"/>
    </xf>
    <xf numFmtId="0" fontId="2" fillId="5" borderId="48" xfId="0" applyFont="1" applyFill="1" applyBorder="1" applyAlignment="1">
      <alignment horizontal="left" vertical="center" wrapText="1"/>
    </xf>
    <xf numFmtId="0" fontId="2" fillId="5" borderId="0" xfId="0" applyFont="1" applyFill="1" applyAlignment="1">
      <alignment horizontal="left" vertical="center"/>
    </xf>
    <xf numFmtId="0" fontId="2" fillId="5" borderId="49" xfId="0" applyFont="1" applyFill="1" applyBorder="1" applyAlignment="1">
      <alignment horizontal="left" vertical="center"/>
    </xf>
    <xf numFmtId="0" fontId="8" fillId="5" borderId="41" xfId="0" applyFont="1" applyFill="1" applyBorder="1" applyAlignment="1">
      <alignment vertical="center"/>
    </xf>
    <xf numFmtId="0" fontId="8" fillId="5" borderId="45" xfId="0" applyFont="1" applyFill="1" applyBorder="1" applyAlignment="1">
      <alignment vertical="center"/>
    </xf>
    <xf numFmtId="0" fontId="8" fillId="5" borderId="46" xfId="0" applyFont="1" applyFill="1" applyBorder="1" applyAlignment="1">
      <alignment vertical="center"/>
    </xf>
    <xf numFmtId="0" fontId="8" fillId="5" borderId="41" xfId="0" applyFont="1" applyFill="1" applyBorder="1" applyAlignment="1">
      <alignment horizontal="left"/>
    </xf>
    <xf numFmtId="0" fontId="8" fillId="5" borderId="45" xfId="0" applyFont="1" applyFill="1" applyBorder="1" applyAlignment="1">
      <alignment horizontal="left"/>
    </xf>
    <xf numFmtId="0" fontId="8" fillId="5" borderId="46" xfId="0" applyFont="1" applyFill="1" applyBorder="1" applyAlignment="1">
      <alignment horizontal="left"/>
    </xf>
    <xf numFmtId="0" fontId="2" fillId="5" borderId="0" xfId="0" applyFont="1" applyFill="1" applyAlignment="1">
      <alignment horizontal="left" vertical="center" wrapText="1"/>
    </xf>
    <xf numFmtId="0" fontId="2" fillId="5" borderId="49" xfId="0" applyFont="1" applyFill="1" applyBorder="1" applyAlignment="1">
      <alignment horizontal="left" vertical="center" wrapText="1"/>
    </xf>
    <xf numFmtId="0" fontId="7" fillId="5" borderId="47" xfId="0" applyFont="1" applyFill="1" applyBorder="1" applyAlignment="1">
      <alignment horizontal="center" vertical="center" wrapText="1"/>
    </xf>
    <xf numFmtId="0" fontId="7" fillId="5" borderId="43" xfId="0" applyFont="1" applyFill="1" applyBorder="1" applyAlignment="1">
      <alignment horizontal="center" vertical="center"/>
    </xf>
    <xf numFmtId="0" fontId="7" fillId="5" borderId="44" xfId="0" applyFont="1" applyFill="1" applyBorder="1" applyAlignment="1">
      <alignment horizontal="center" vertical="center"/>
    </xf>
    <xf numFmtId="0" fontId="7" fillId="5" borderId="47" xfId="0" applyFont="1" applyFill="1" applyBorder="1" applyAlignment="1">
      <alignment horizontal="center" vertical="center"/>
    </xf>
    <xf numFmtId="0" fontId="7" fillId="5" borderId="43" xfId="0" applyFont="1" applyFill="1" applyBorder="1" applyAlignment="1">
      <alignment horizontal="center" vertical="center" wrapText="1"/>
    </xf>
    <xf numFmtId="0" fontId="7" fillId="5" borderId="44" xfId="0" applyFont="1" applyFill="1" applyBorder="1" applyAlignment="1">
      <alignment horizontal="center" vertical="center" wrapText="1"/>
    </xf>
    <xf numFmtId="0" fontId="7" fillId="5" borderId="47" xfId="0" applyFont="1" applyFill="1" applyBorder="1" applyAlignment="1">
      <alignment horizontal="left" vertical="center" wrapText="1"/>
    </xf>
    <xf numFmtId="0" fontId="7" fillId="5" borderId="43" xfId="0" applyFont="1" applyFill="1" applyBorder="1" applyAlignment="1">
      <alignment horizontal="left" vertical="center"/>
    </xf>
    <xf numFmtId="0" fontId="7" fillId="5" borderId="44" xfId="0" applyFont="1" applyFill="1" applyBorder="1" applyAlignment="1">
      <alignment horizontal="left" vertical="center"/>
    </xf>
    <xf numFmtId="0" fontId="7" fillId="5" borderId="48" xfId="0" applyFont="1" applyFill="1" applyBorder="1" applyAlignment="1">
      <alignment horizontal="left" vertical="center" wrapText="1"/>
    </xf>
    <xf numFmtId="0" fontId="7" fillId="5" borderId="0" xfId="0" applyFont="1" applyFill="1" applyAlignment="1">
      <alignment horizontal="left" vertical="center" wrapText="1"/>
    </xf>
    <xf numFmtId="0" fontId="7" fillId="5" borderId="49" xfId="0" applyFont="1" applyFill="1" applyBorder="1" applyAlignment="1">
      <alignment horizontal="left" vertical="center" wrapText="1"/>
    </xf>
    <xf numFmtId="0" fontId="7" fillId="5" borderId="41" xfId="0" applyFont="1" applyFill="1" applyBorder="1" applyAlignment="1">
      <alignment vertical="center"/>
    </xf>
    <xf numFmtId="0" fontId="7" fillId="5" borderId="45" xfId="0" applyFont="1" applyFill="1" applyBorder="1" applyAlignment="1">
      <alignment vertical="center"/>
    </xf>
    <xf numFmtId="0" fontId="7" fillId="5" borderId="46" xfId="0" applyFont="1" applyFill="1" applyBorder="1" applyAlignment="1">
      <alignment vertical="center"/>
    </xf>
    <xf numFmtId="0" fontId="7" fillId="5" borderId="48" xfId="0" applyFont="1" applyFill="1" applyBorder="1" applyAlignment="1">
      <alignment vertical="center"/>
    </xf>
    <xf numFmtId="0" fontId="7" fillId="5" borderId="0" xfId="0" applyFont="1" applyFill="1" applyAlignment="1">
      <alignment vertical="center"/>
    </xf>
    <xf numFmtId="0" fontId="7" fillId="5" borderId="49" xfId="0" applyFont="1" applyFill="1" applyBorder="1" applyAlignment="1">
      <alignment vertical="center"/>
    </xf>
    <xf numFmtId="0" fontId="7" fillId="5" borderId="48" xfId="0" applyFont="1" applyFill="1" applyBorder="1" applyAlignment="1">
      <alignment horizontal="center"/>
    </xf>
    <xf numFmtId="0" fontId="7" fillId="5" borderId="0" xfId="0" applyFont="1" applyFill="1" applyAlignment="1">
      <alignment horizontal="center"/>
    </xf>
    <xf numFmtId="0" fontId="7" fillId="5" borderId="49" xfId="0" applyFont="1" applyFill="1" applyBorder="1" applyAlignment="1">
      <alignment horizontal="center"/>
    </xf>
    <xf numFmtId="0" fontId="4" fillId="13" borderId="0" xfId="0" applyFont="1" applyFill="1" applyAlignment="1">
      <alignment horizontal="left" vertical="center" wrapText="1"/>
    </xf>
    <xf numFmtId="0" fontId="4" fillId="13" borderId="49" xfId="0" applyFont="1" applyFill="1" applyBorder="1" applyAlignment="1">
      <alignment horizontal="left" vertical="center" wrapText="1"/>
    </xf>
    <xf numFmtId="0" fontId="4" fillId="13" borderId="45" xfId="0" applyFont="1" applyFill="1" applyBorder="1" applyAlignment="1">
      <alignment horizontal="left" vertical="center" wrapText="1"/>
    </xf>
    <xf numFmtId="0" fontId="4" fillId="13" borderId="46" xfId="0" applyFont="1" applyFill="1" applyBorder="1" applyAlignment="1">
      <alignment horizontal="left" vertical="center" wrapText="1"/>
    </xf>
    <xf numFmtId="0" fontId="9" fillId="14" borderId="47" xfId="0" applyFont="1" applyFill="1" applyBorder="1" applyAlignment="1">
      <alignment horizontal="center" vertical="center"/>
    </xf>
    <xf numFmtId="0" fontId="9" fillId="14" borderId="43" xfId="0" applyFont="1" applyFill="1" applyBorder="1" applyAlignment="1">
      <alignment horizontal="center" vertical="center"/>
    </xf>
    <xf numFmtId="0" fontId="2" fillId="13" borderId="41" xfId="0" applyFont="1" applyFill="1" applyBorder="1" applyAlignment="1">
      <alignment horizontal="center" vertical="center"/>
    </xf>
    <xf numFmtId="0" fontId="2" fillId="13" borderId="45" xfId="0" applyFont="1" applyFill="1" applyBorder="1" applyAlignment="1">
      <alignment horizontal="center" vertical="center"/>
    </xf>
    <xf numFmtId="0" fontId="2" fillId="13" borderId="50" xfId="0" applyFont="1" applyFill="1" applyBorder="1" applyAlignment="1">
      <alignment horizontal="center" vertical="center" wrapText="1"/>
    </xf>
    <xf numFmtId="0" fontId="2" fillId="13" borderId="42" xfId="0" applyFont="1" applyFill="1" applyBorder="1" applyAlignment="1">
      <alignment horizontal="center" vertical="center" wrapText="1"/>
    </xf>
    <xf numFmtId="0" fontId="2" fillId="13" borderId="51" xfId="0" applyFont="1" applyFill="1" applyBorder="1" applyAlignment="1">
      <alignment horizontal="center" vertical="center" wrapText="1"/>
    </xf>
    <xf numFmtId="0" fontId="9" fillId="14" borderId="44" xfId="0" applyFont="1" applyFill="1" applyBorder="1" applyAlignment="1">
      <alignment horizontal="center" vertical="center"/>
    </xf>
    <xf numFmtId="0" fontId="2" fillId="13" borderId="41" xfId="0" applyFont="1" applyFill="1" applyBorder="1" applyAlignment="1">
      <alignment horizontal="justify" vertical="center" wrapText="1"/>
    </xf>
    <xf numFmtId="0" fontId="2" fillId="13" borderId="45" xfId="0" applyFont="1" applyFill="1" applyBorder="1" applyAlignment="1">
      <alignment horizontal="justify" vertical="center" wrapText="1"/>
    </xf>
    <xf numFmtId="0" fontId="2" fillId="13" borderId="46" xfId="0" applyFont="1" applyFill="1" applyBorder="1" applyAlignment="1">
      <alignment horizontal="justify" vertical="center" wrapText="1"/>
    </xf>
    <xf numFmtId="0" fontId="2" fillId="13" borderId="48" xfId="0" applyFont="1" applyFill="1" applyBorder="1" applyAlignment="1">
      <alignment horizontal="center" vertical="center" wrapText="1"/>
    </xf>
    <xf numFmtId="0" fontId="2" fillId="13" borderId="0" xfId="0" applyFont="1" applyFill="1" applyAlignment="1">
      <alignment horizontal="center" vertical="center" wrapText="1"/>
    </xf>
    <xf numFmtId="0" fontId="2" fillId="13" borderId="49" xfId="0" applyFont="1" applyFill="1" applyBorder="1" applyAlignment="1">
      <alignment horizontal="center" vertical="center" wrapText="1"/>
    </xf>
    <xf numFmtId="0" fontId="2" fillId="13" borderId="41" xfId="0" applyFont="1" applyFill="1" applyBorder="1" applyAlignment="1">
      <alignment horizontal="center" vertical="center" wrapText="1"/>
    </xf>
    <xf numFmtId="0" fontId="2" fillId="13" borderId="45" xfId="0" applyFont="1" applyFill="1" applyBorder="1" applyAlignment="1">
      <alignment horizontal="center" vertical="center" wrapText="1"/>
    </xf>
    <xf numFmtId="0" fontId="2" fillId="13" borderId="46" xfId="0" applyFont="1" applyFill="1" applyBorder="1" applyAlignment="1">
      <alignment horizontal="center" vertical="center" wrapText="1"/>
    </xf>
    <xf numFmtId="0" fontId="10" fillId="13" borderId="41" xfId="0" applyFont="1" applyFill="1" applyBorder="1" applyAlignment="1">
      <alignment horizontal="left" vertical="justify" wrapText="1"/>
    </xf>
    <xf numFmtId="0" fontId="10" fillId="13" borderId="45" xfId="0" applyFont="1" applyFill="1" applyBorder="1" applyAlignment="1">
      <alignment horizontal="left" vertical="justify" wrapText="1"/>
    </xf>
    <xf numFmtId="0" fontId="2" fillId="13" borderId="41" xfId="0" applyFont="1" applyFill="1" applyBorder="1" applyAlignment="1">
      <alignment horizontal="left" vertical="center" wrapText="1"/>
    </xf>
    <xf numFmtId="0" fontId="2" fillId="13" borderId="45" xfId="0" applyFont="1" applyFill="1" applyBorder="1" applyAlignment="1">
      <alignment horizontal="left" vertical="center" wrapText="1"/>
    </xf>
    <xf numFmtId="0" fontId="2" fillId="13" borderId="46" xfId="0" applyFont="1" applyFill="1" applyBorder="1" applyAlignment="1">
      <alignment horizontal="left" vertical="center" wrapText="1"/>
    </xf>
    <xf numFmtId="0" fontId="9" fillId="14" borderId="50" xfId="0" applyFont="1" applyFill="1" applyBorder="1" applyAlignment="1">
      <alignment horizontal="center"/>
    </xf>
    <xf numFmtId="0" fontId="9" fillId="14" borderId="42" xfId="0" applyFont="1" applyFill="1" applyBorder="1" applyAlignment="1">
      <alignment horizontal="center"/>
    </xf>
    <xf numFmtId="0" fontId="9" fillId="14" borderId="51" xfId="0" applyFont="1" applyFill="1" applyBorder="1" applyAlignment="1">
      <alignment horizontal="center"/>
    </xf>
    <xf numFmtId="0" fontId="10" fillId="13" borderId="50" xfId="0" applyFont="1" applyFill="1" applyBorder="1" applyAlignment="1">
      <alignment vertical="justify" wrapText="1"/>
    </xf>
    <xf numFmtId="0" fontId="10" fillId="13" borderId="42" xfId="0" applyFont="1" applyFill="1" applyBorder="1" applyAlignment="1">
      <alignment vertical="justify" wrapText="1"/>
    </xf>
    <xf numFmtId="0" fontId="2" fillId="13" borderId="42" xfId="0" applyFont="1" applyFill="1" applyBorder="1" applyAlignment="1">
      <alignment vertical="center" wrapText="1"/>
    </xf>
    <xf numFmtId="0" fontId="2" fillId="13" borderId="51" xfId="0" applyFont="1" applyFill="1" applyBorder="1" applyAlignment="1">
      <alignment vertical="center" wrapText="1"/>
    </xf>
    <xf numFmtId="0" fontId="3" fillId="13" borderId="48" xfId="0" applyFont="1" applyFill="1" applyBorder="1" applyAlignment="1">
      <alignment horizontal="center"/>
    </xf>
    <xf numFmtId="0" fontId="3" fillId="13" borderId="0" xfId="0" applyFont="1" applyFill="1" applyAlignment="1">
      <alignment horizontal="center"/>
    </xf>
    <xf numFmtId="0" fontId="3" fillId="13" borderId="49" xfId="0" applyFont="1" applyFill="1" applyBorder="1" applyAlignment="1">
      <alignment horizontal="center"/>
    </xf>
    <xf numFmtId="0" fontId="3" fillId="13" borderId="48" xfId="0" applyFont="1" applyFill="1" applyBorder="1" applyAlignment="1">
      <alignment horizontal="center" wrapText="1"/>
    </xf>
    <xf numFmtId="0" fontId="8" fillId="13" borderId="48" xfId="0" applyFont="1" applyFill="1" applyBorder="1" applyAlignment="1">
      <alignment horizontal="center" vertical="center"/>
    </xf>
    <xf numFmtId="0" fontId="8" fillId="13" borderId="0" xfId="0" applyFont="1" applyFill="1" applyAlignment="1">
      <alignment horizontal="center" vertical="center"/>
    </xf>
    <xf numFmtId="0" fontId="8" fillId="13" borderId="49" xfId="0" applyFont="1" applyFill="1" applyBorder="1" applyAlignment="1">
      <alignment horizontal="center" vertical="center"/>
    </xf>
    <xf numFmtId="0" fontId="2" fillId="13" borderId="48" xfId="0" applyFont="1" applyFill="1" applyBorder="1" applyAlignment="1">
      <alignment horizontal="left" vertical="center" wrapText="1"/>
    </xf>
    <xf numFmtId="0" fontId="2" fillId="13" borderId="0" xfId="0" applyFont="1" applyFill="1" applyAlignment="1">
      <alignment horizontal="left" vertical="center"/>
    </xf>
    <xf numFmtId="0" fontId="2" fillId="13" borderId="49" xfId="0" applyFont="1" applyFill="1" applyBorder="1" applyAlignment="1">
      <alignment horizontal="left" vertical="center"/>
    </xf>
    <xf numFmtId="0" fontId="8" fillId="13" borderId="41" xfId="0" applyFont="1" applyFill="1" applyBorder="1" applyAlignment="1">
      <alignment vertical="center"/>
    </xf>
    <xf numFmtId="0" fontId="8" fillId="13" borderId="45" xfId="0" applyFont="1" applyFill="1" applyBorder="1" applyAlignment="1">
      <alignment vertical="center"/>
    </xf>
    <xf numFmtId="0" fontId="8" fillId="13" borderId="46" xfId="0" applyFont="1" applyFill="1" applyBorder="1" applyAlignment="1">
      <alignment vertical="center"/>
    </xf>
    <xf numFmtId="0" fontId="8" fillId="13" borderId="41" xfId="0" applyFont="1" applyFill="1" applyBorder="1" applyAlignment="1">
      <alignment horizontal="left"/>
    </xf>
    <xf numFmtId="0" fontId="8" fillId="13" borderId="45" xfId="0" applyFont="1" applyFill="1" applyBorder="1" applyAlignment="1">
      <alignment horizontal="left"/>
    </xf>
    <xf numFmtId="0" fontId="8" fillId="13" borderId="46" xfId="0" applyFont="1" applyFill="1" applyBorder="1" applyAlignment="1">
      <alignment horizontal="left"/>
    </xf>
    <xf numFmtId="0" fontId="2" fillId="13" borderId="0" xfId="0" applyFont="1" applyFill="1" applyAlignment="1">
      <alignment horizontal="left" vertical="center" wrapText="1"/>
    </xf>
    <xf numFmtId="0" fontId="2" fillId="13" borderId="49" xfId="0" applyFont="1" applyFill="1" applyBorder="1" applyAlignment="1">
      <alignment horizontal="left" vertical="center" wrapText="1"/>
    </xf>
    <xf numFmtId="0" fontId="7" fillId="13" borderId="47" xfId="0" applyFont="1" applyFill="1" applyBorder="1" applyAlignment="1">
      <alignment horizontal="center" vertical="center" wrapText="1"/>
    </xf>
    <xf numFmtId="0" fontId="7" fillId="13" borderId="43" xfId="0" applyFont="1" applyFill="1" applyBorder="1" applyAlignment="1">
      <alignment horizontal="center" vertical="center"/>
    </xf>
    <xf numFmtId="0" fontId="7" fillId="13" borderId="44" xfId="0" applyFont="1" applyFill="1" applyBorder="1" applyAlignment="1">
      <alignment horizontal="center" vertical="center"/>
    </xf>
    <xf numFmtId="0" fontId="7" fillId="13" borderId="47" xfId="0" applyFont="1" applyFill="1" applyBorder="1" applyAlignment="1">
      <alignment horizontal="center" vertical="center"/>
    </xf>
    <xf numFmtId="0" fontId="7" fillId="13" borderId="43" xfId="0" applyFont="1" applyFill="1" applyBorder="1" applyAlignment="1">
      <alignment horizontal="center" vertical="center" wrapText="1"/>
    </xf>
    <xf numFmtId="0" fontId="7" fillId="13" borderId="44" xfId="0" applyFont="1" applyFill="1" applyBorder="1" applyAlignment="1">
      <alignment horizontal="center" vertical="center" wrapText="1"/>
    </xf>
    <xf numFmtId="0" fontId="7" fillId="13" borderId="47" xfId="0" applyFont="1" applyFill="1" applyBorder="1" applyAlignment="1">
      <alignment horizontal="left" vertical="center" wrapText="1"/>
    </xf>
    <xf numFmtId="0" fontId="7" fillId="13" borderId="43" xfId="0" applyFont="1" applyFill="1" applyBorder="1" applyAlignment="1">
      <alignment horizontal="left" vertical="center"/>
    </xf>
    <xf numFmtId="0" fontId="7" fillId="13" borderId="44" xfId="0" applyFont="1" applyFill="1" applyBorder="1" applyAlignment="1">
      <alignment horizontal="left" vertical="center"/>
    </xf>
    <xf numFmtId="0" fontId="7" fillId="13" borderId="48" xfId="0" applyFont="1" applyFill="1" applyBorder="1" applyAlignment="1">
      <alignment horizontal="left" vertical="center" wrapText="1"/>
    </xf>
    <xf numFmtId="0" fontId="7" fillId="13" borderId="0" xfId="0" applyFont="1" applyFill="1" applyAlignment="1">
      <alignment horizontal="left" vertical="center" wrapText="1"/>
    </xf>
    <xf numFmtId="0" fontId="7" fillId="13" borderId="49" xfId="0" applyFont="1" applyFill="1" applyBorder="1" applyAlignment="1">
      <alignment horizontal="left" vertical="center" wrapText="1"/>
    </xf>
    <xf numFmtId="0" fontId="7" fillId="13" borderId="41" xfId="0" applyFont="1" applyFill="1" applyBorder="1" applyAlignment="1">
      <alignment vertical="center"/>
    </xf>
    <xf numFmtId="0" fontId="7" fillId="13" borderId="45" xfId="0" applyFont="1" applyFill="1" applyBorder="1" applyAlignment="1">
      <alignment vertical="center"/>
    </xf>
    <xf numFmtId="0" fontId="7" fillId="13" borderId="46" xfId="0" applyFont="1" applyFill="1" applyBorder="1" applyAlignment="1">
      <alignment vertical="center"/>
    </xf>
    <xf numFmtId="0" fontId="7" fillId="13" borderId="48" xfId="0" applyFont="1" applyFill="1" applyBorder="1" applyAlignment="1">
      <alignment vertical="center"/>
    </xf>
    <xf numFmtId="0" fontId="7" fillId="13" borderId="0" xfId="0" applyFont="1" applyFill="1" applyAlignment="1">
      <alignment vertical="center"/>
    </xf>
    <xf numFmtId="0" fontId="7" fillId="13" borderId="49" xfId="0" applyFont="1" applyFill="1" applyBorder="1" applyAlignment="1">
      <alignment vertical="center"/>
    </xf>
    <xf numFmtId="0" fontId="7" fillId="13" borderId="48" xfId="0" applyFont="1" applyFill="1" applyBorder="1" applyAlignment="1">
      <alignment horizontal="center"/>
    </xf>
    <xf numFmtId="0" fontId="7" fillId="13" borderId="0" xfId="0" applyFont="1" applyFill="1" applyAlignment="1">
      <alignment horizontal="center"/>
    </xf>
    <xf numFmtId="0" fontId="7" fillId="13" borderId="49" xfId="0" applyFont="1" applyFill="1" applyBorder="1" applyAlignment="1">
      <alignment horizontal="center"/>
    </xf>
    <xf numFmtId="0" fontId="2" fillId="0" borderId="0" xfId="0" applyFont="1" applyAlignment="1">
      <alignment horizontal="center"/>
    </xf>
    <xf numFmtId="0" fontId="4" fillId="7" borderId="0" xfId="0" applyFont="1" applyFill="1" applyAlignment="1">
      <alignment vertical="center" wrapText="1"/>
    </xf>
    <xf numFmtId="0" fontId="4" fillId="7" borderId="49" xfId="0" applyFont="1" applyFill="1" applyBorder="1" applyAlignment="1">
      <alignment vertical="center" wrapText="1"/>
    </xf>
    <xf numFmtId="0" fontId="8" fillId="7" borderId="41" xfId="0" applyFont="1" applyFill="1" applyBorder="1" applyAlignment="1">
      <alignment vertical="center"/>
    </xf>
    <xf numFmtId="0" fontId="8" fillId="7" borderId="45" xfId="0" applyFont="1" applyFill="1" applyBorder="1" applyAlignment="1">
      <alignment vertical="center"/>
    </xf>
    <xf numFmtId="0" fontId="8" fillId="7" borderId="46" xfId="0" applyFont="1" applyFill="1" applyBorder="1" applyAlignment="1">
      <alignment vertical="center"/>
    </xf>
    <xf numFmtId="0" fontId="7" fillId="7" borderId="41" xfId="0" applyFont="1" applyFill="1" applyBorder="1" applyAlignment="1">
      <alignment horizontal="center"/>
    </xf>
    <xf numFmtId="0" fontId="7" fillId="7" borderId="45" xfId="0" applyFont="1" applyFill="1" applyBorder="1" applyAlignment="1">
      <alignment horizontal="center"/>
    </xf>
    <xf numFmtId="0" fontId="7" fillId="7" borderId="46" xfId="0" applyFont="1" applyFill="1" applyBorder="1" applyAlignment="1">
      <alignment horizontal="center"/>
    </xf>
    <xf numFmtId="0" fontId="2" fillId="7" borderId="48" xfId="0" applyFont="1" applyFill="1" applyBorder="1" applyAlignment="1">
      <alignment horizontal="center" vertical="center" wrapText="1"/>
    </xf>
    <xf numFmtId="0" fontId="2" fillId="7" borderId="0" xfId="0" applyFont="1" applyFill="1" applyAlignment="1">
      <alignment horizontal="center" vertical="center" wrapText="1"/>
    </xf>
    <xf numFmtId="0" fontId="2" fillId="7" borderId="49" xfId="0" applyFont="1" applyFill="1" applyBorder="1" applyAlignment="1">
      <alignment horizontal="center" vertical="center" wrapText="1"/>
    </xf>
    <xf numFmtId="0" fontId="2" fillId="7" borderId="48" xfId="0" applyFont="1" applyFill="1" applyBorder="1" applyAlignment="1">
      <alignment horizontal="center" vertical="center"/>
    </xf>
    <xf numFmtId="0" fontId="2" fillId="7" borderId="0" xfId="0" applyFont="1" applyFill="1" applyAlignment="1">
      <alignment horizontal="center" vertical="center"/>
    </xf>
    <xf numFmtId="0" fontId="2" fillId="7" borderId="49" xfId="0" applyFont="1" applyFill="1" applyBorder="1" applyAlignment="1">
      <alignment horizontal="center" vertical="center"/>
    </xf>
    <xf numFmtId="0" fontId="7" fillId="7" borderId="41" xfId="0" applyFont="1" applyFill="1" applyBorder="1" applyAlignment="1">
      <alignment vertical="center"/>
    </xf>
    <xf numFmtId="0" fontId="7" fillId="7" borderId="45" xfId="0" applyFont="1" applyFill="1" applyBorder="1" applyAlignment="1">
      <alignment vertical="center"/>
    </xf>
    <xf numFmtId="0" fontId="7" fillId="7" borderId="46" xfId="0" applyFont="1" applyFill="1" applyBorder="1" applyAlignment="1">
      <alignment vertical="center"/>
    </xf>
    <xf numFmtId="0" fontId="7" fillId="7" borderId="48" xfId="0" applyFont="1" applyFill="1" applyBorder="1" applyAlignment="1">
      <alignment vertical="center"/>
    </xf>
    <xf numFmtId="0" fontId="7" fillId="7" borderId="0" xfId="0" applyFont="1" applyFill="1" applyAlignment="1">
      <alignment vertical="center"/>
    </xf>
    <xf numFmtId="0" fontId="7" fillId="7" borderId="49" xfId="0" applyFont="1" applyFill="1" applyBorder="1" applyAlignment="1">
      <alignment vertical="center"/>
    </xf>
    <xf numFmtId="0" fontId="7" fillId="7" borderId="48" xfId="0" applyFont="1" applyFill="1" applyBorder="1" applyAlignment="1">
      <alignment horizontal="center"/>
    </xf>
    <xf numFmtId="0" fontId="7" fillId="7" borderId="0" xfId="0" applyFont="1" applyFill="1" applyAlignment="1">
      <alignment horizontal="center"/>
    </xf>
    <xf numFmtId="0" fontId="7" fillId="7" borderId="49" xfId="0" applyFont="1" applyFill="1" applyBorder="1" applyAlignment="1">
      <alignment horizontal="center"/>
    </xf>
    <xf numFmtId="0" fontId="7" fillId="7" borderId="47" xfId="0" applyFont="1" applyFill="1" applyBorder="1" applyAlignment="1">
      <alignment horizontal="center" vertical="center"/>
    </xf>
    <xf numFmtId="0" fontId="7" fillId="7" borderId="43" xfId="0" applyFont="1" applyFill="1" applyBorder="1" applyAlignment="1">
      <alignment horizontal="center" vertical="center"/>
    </xf>
    <xf numFmtId="0" fontId="7" fillId="7" borderId="44" xfId="0" applyFont="1" applyFill="1" applyBorder="1" applyAlignment="1">
      <alignment horizontal="center" vertical="center"/>
    </xf>
    <xf numFmtId="0" fontId="10" fillId="7" borderId="41" xfId="0" applyFont="1" applyFill="1" applyBorder="1" applyAlignment="1">
      <alignment horizontal="left" vertical="justify" wrapText="1"/>
    </xf>
    <xf numFmtId="0" fontId="10" fillId="7" borderId="45" xfId="0" applyFont="1" applyFill="1" applyBorder="1" applyAlignment="1">
      <alignment horizontal="left" vertical="justify" wrapText="1"/>
    </xf>
    <xf numFmtId="0" fontId="2" fillId="7" borderId="41" xfId="0" applyFont="1" applyFill="1" applyBorder="1" applyAlignment="1">
      <alignment horizontal="left" vertical="center" wrapText="1"/>
    </xf>
    <xf numFmtId="0" fontId="2" fillId="7" borderId="45" xfId="0" applyFont="1" applyFill="1" applyBorder="1" applyAlignment="1">
      <alignment horizontal="left" vertical="center" wrapText="1"/>
    </xf>
    <xf numFmtId="0" fontId="2" fillId="7" borderId="46" xfId="0" applyFont="1" applyFill="1" applyBorder="1" applyAlignment="1">
      <alignment horizontal="left" vertical="center" wrapText="1"/>
    </xf>
    <xf numFmtId="0" fontId="9" fillId="2" borderId="50" xfId="0" applyFont="1" applyFill="1" applyBorder="1" applyAlignment="1">
      <alignment horizontal="center"/>
    </xf>
    <xf numFmtId="0" fontId="9" fillId="2" borderId="42" xfId="0" applyFont="1" applyFill="1" applyBorder="1" applyAlignment="1">
      <alignment horizontal="center"/>
    </xf>
    <xf numFmtId="0" fontId="9" fillId="2" borderId="51" xfId="0" applyFont="1" applyFill="1" applyBorder="1" applyAlignment="1">
      <alignment horizontal="center"/>
    </xf>
    <xf numFmtId="0" fontId="10" fillId="7" borderId="50" xfId="0" applyFont="1" applyFill="1" applyBorder="1" applyAlignment="1">
      <alignment vertical="justify" wrapText="1"/>
    </xf>
    <xf numFmtId="0" fontId="10" fillId="7" borderId="42" xfId="0" applyFont="1" applyFill="1" applyBorder="1" applyAlignment="1">
      <alignment vertical="justify" wrapText="1"/>
    </xf>
    <xf numFmtId="0" fontId="2" fillId="7" borderId="42" xfId="0" applyFont="1" applyFill="1" applyBorder="1" applyAlignment="1">
      <alignment vertical="center" wrapText="1"/>
    </xf>
    <xf numFmtId="0" fontId="2" fillId="7" borderId="51" xfId="0" applyFont="1" applyFill="1" applyBorder="1" applyAlignment="1">
      <alignment vertical="center" wrapText="1"/>
    </xf>
    <xf numFmtId="0" fontId="9" fillId="2" borderId="47" xfId="0" applyFont="1" applyFill="1" applyBorder="1" applyAlignment="1">
      <alignment horizontal="center" vertical="center"/>
    </xf>
    <xf numFmtId="0" fontId="9" fillId="2" borderId="43" xfId="0" applyFont="1" applyFill="1" applyBorder="1" applyAlignment="1">
      <alignment horizontal="center" vertical="center"/>
    </xf>
    <xf numFmtId="0" fontId="9" fillId="2" borderId="44" xfId="0" applyFont="1" applyFill="1" applyBorder="1" applyAlignment="1">
      <alignment horizontal="center" vertical="center"/>
    </xf>
    <xf numFmtId="0" fontId="9" fillId="2" borderId="47" xfId="0" applyFont="1" applyFill="1" applyBorder="1" applyAlignment="1">
      <alignment horizontal="center"/>
    </xf>
    <xf numFmtId="0" fontId="9" fillId="2" borderId="43" xfId="0" applyFont="1" applyFill="1" applyBorder="1" applyAlignment="1">
      <alignment horizontal="center"/>
    </xf>
    <xf numFmtId="0" fontId="9" fillId="2" borderId="44" xfId="0" applyFont="1" applyFill="1" applyBorder="1" applyAlignment="1">
      <alignment horizontal="center"/>
    </xf>
    <xf numFmtId="0" fontId="2" fillId="7" borderId="41" xfId="0" applyFont="1" applyFill="1" applyBorder="1" applyAlignment="1">
      <alignment horizontal="justify" vertical="center" wrapText="1"/>
    </xf>
    <xf numFmtId="0" fontId="2" fillId="7" borderId="45" xfId="0" applyFont="1" applyFill="1" applyBorder="1" applyAlignment="1">
      <alignment horizontal="justify" vertical="center" wrapText="1"/>
    </xf>
    <xf numFmtId="0" fontId="2" fillId="7" borderId="46" xfId="0" applyFont="1" applyFill="1" applyBorder="1" applyAlignment="1">
      <alignment horizontal="justify" vertical="center" wrapText="1"/>
    </xf>
    <xf numFmtId="0" fontId="2" fillId="7" borderId="41" xfId="0" applyFont="1" applyFill="1" applyBorder="1" applyAlignment="1">
      <alignment horizontal="center" vertical="center" wrapText="1"/>
    </xf>
    <xf numFmtId="0" fontId="2" fillId="7" borderId="45" xfId="0" applyFont="1" applyFill="1" applyBorder="1" applyAlignment="1">
      <alignment horizontal="center" vertical="center" wrapText="1"/>
    </xf>
    <xf numFmtId="0" fontId="2" fillId="7" borderId="46" xfId="0" applyFont="1" applyFill="1" applyBorder="1" applyAlignment="1">
      <alignment horizontal="center" vertical="center" wrapText="1"/>
    </xf>
    <xf numFmtId="0" fontId="2" fillId="7" borderId="41" xfId="0" applyFont="1" applyFill="1" applyBorder="1" applyAlignment="1">
      <alignment horizontal="center" vertical="center"/>
    </xf>
    <xf numFmtId="0" fontId="2" fillId="7" borderId="45" xfId="0" applyFont="1" applyFill="1" applyBorder="1" applyAlignment="1">
      <alignment horizontal="center" vertical="center"/>
    </xf>
    <xf numFmtId="0" fontId="2" fillId="7" borderId="50" xfId="0" applyFont="1" applyFill="1" applyBorder="1" applyAlignment="1">
      <alignment horizontal="center" vertical="center" wrapText="1"/>
    </xf>
    <xf numFmtId="0" fontId="2" fillId="7" borderId="42" xfId="0" applyFont="1" applyFill="1" applyBorder="1" applyAlignment="1">
      <alignment horizontal="center" vertical="center" wrapText="1"/>
    </xf>
    <xf numFmtId="0" fontId="2" fillId="7" borderId="51" xfId="0" applyFont="1" applyFill="1" applyBorder="1" applyAlignment="1">
      <alignment horizontal="center" vertical="center" wrapText="1"/>
    </xf>
    <xf numFmtId="0" fontId="4" fillId="11" borderId="0" xfId="0" applyFont="1" applyFill="1" applyAlignment="1">
      <alignment vertical="center" wrapText="1"/>
    </xf>
    <xf numFmtId="0" fontId="4" fillId="11" borderId="49" xfId="0" applyFont="1" applyFill="1" applyBorder="1" applyAlignment="1">
      <alignment vertical="center" wrapText="1"/>
    </xf>
    <xf numFmtId="0" fontId="9" fillId="9" borderId="47" xfId="0" applyFont="1" applyFill="1" applyBorder="1" applyAlignment="1">
      <alignment horizontal="center"/>
    </xf>
    <xf numFmtId="0" fontId="9" fillId="9" borderId="43" xfId="0" applyFont="1" applyFill="1" applyBorder="1" applyAlignment="1">
      <alignment horizontal="center"/>
    </xf>
    <xf numFmtId="0" fontId="2" fillId="11" borderId="41" xfId="0" applyFont="1" applyFill="1" applyBorder="1" applyAlignment="1">
      <alignment horizontal="center" vertical="center"/>
    </xf>
    <xf numFmtId="0" fontId="2" fillId="11" borderId="45" xfId="0" applyFont="1" applyFill="1" applyBorder="1" applyAlignment="1">
      <alignment horizontal="center" vertical="center"/>
    </xf>
    <xf numFmtId="0" fontId="2" fillId="11" borderId="50" xfId="0" applyFont="1" applyFill="1" applyBorder="1" applyAlignment="1">
      <alignment horizontal="center" vertical="center" wrapText="1"/>
    </xf>
    <xf numFmtId="0" fontId="2" fillId="11" borderId="42" xfId="0" applyFont="1" applyFill="1" applyBorder="1" applyAlignment="1">
      <alignment horizontal="center" vertical="center" wrapText="1"/>
    </xf>
    <xf numFmtId="0" fontId="2" fillId="11" borderId="51" xfId="0" applyFont="1" applyFill="1" applyBorder="1" applyAlignment="1">
      <alignment horizontal="center" vertical="center" wrapText="1"/>
    </xf>
    <xf numFmtId="0" fontId="9" fillId="9" borderId="44" xfId="0" applyFont="1" applyFill="1" applyBorder="1" applyAlignment="1">
      <alignment horizontal="center"/>
    </xf>
    <xf numFmtId="0" fontId="2" fillId="11" borderId="41" xfId="0" applyFont="1" applyFill="1" applyBorder="1" applyAlignment="1">
      <alignment horizontal="justify" vertical="center" wrapText="1"/>
    </xf>
    <xf numFmtId="0" fontId="2" fillId="11" borderId="45" xfId="0" applyFont="1" applyFill="1" applyBorder="1" applyAlignment="1">
      <alignment horizontal="justify" vertical="center" wrapText="1"/>
    </xf>
    <xf numFmtId="0" fontId="2" fillId="11" borderId="46" xfId="0" applyFont="1" applyFill="1" applyBorder="1" applyAlignment="1">
      <alignment horizontal="justify" vertical="center" wrapText="1"/>
    </xf>
    <xf numFmtId="0" fontId="2" fillId="11" borderId="48" xfId="0" applyFont="1" applyFill="1" applyBorder="1" applyAlignment="1">
      <alignment horizontal="center" vertical="center" wrapText="1"/>
    </xf>
    <xf numFmtId="0" fontId="2" fillId="11" borderId="0" xfId="0" applyFont="1" applyFill="1" applyAlignment="1">
      <alignment horizontal="center" vertical="center" wrapText="1"/>
    </xf>
    <xf numFmtId="0" fontId="2" fillId="11" borderId="49" xfId="0" applyFont="1" applyFill="1" applyBorder="1" applyAlignment="1">
      <alignment horizontal="center" vertical="center" wrapText="1"/>
    </xf>
    <xf numFmtId="0" fontId="2" fillId="11" borderId="41" xfId="0" applyFont="1" applyFill="1" applyBorder="1" applyAlignment="1">
      <alignment horizontal="center" vertical="center" wrapText="1"/>
    </xf>
    <xf numFmtId="0" fontId="2" fillId="11" borderId="45" xfId="0" applyFont="1" applyFill="1" applyBorder="1" applyAlignment="1">
      <alignment horizontal="center" vertical="center" wrapText="1"/>
    </xf>
    <xf numFmtId="0" fontId="2" fillId="11" borderId="46" xfId="0" applyFont="1" applyFill="1" applyBorder="1" applyAlignment="1">
      <alignment horizontal="center" vertical="center" wrapText="1"/>
    </xf>
    <xf numFmtId="0" fontId="10" fillId="11" borderId="41" xfId="0" applyFont="1" applyFill="1" applyBorder="1" applyAlignment="1">
      <alignment horizontal="left" vertical="justify" wrapText="1"/>
    </xf>
    <xf numFmtId="0" fontId="10" fillId="11" borderId="45" xfId="0" applyFont="1" applyFill="1" applyBorder="1" applyAlignment="1">
      <alignment horizontal="left" vertical="justify" wrapText="1"/>
    </xf>
    <xf numFmtId="0" fontId="2" fillId="11" borderId="41" xfId="0" applyFont="1" applyFill="1" applyBorder="1" applyAlignment="1">
      <alignment horizontal="left" vertical="center" wrapText="1"/>
    </xf>
    <xf numFmtId="0" fontId="2" fillId="11" borderId="45" xfId="0" applyFont="1" applyFill="1" applyBorder="1" applyAlignment="1">
      <alignment horizontal="left" vertical="center" wrapText="1"/>
    </xf>
    <xf numFmtId="0" fontId="2" fillId="11" borderId="46" xfId="0" applyFont="1" applyFill="1" applyBorder="1" applyAlignment="1">
      <alignment horizontal="left" vertical="center" wrapText="1"/>
    </xf>
    <xf numFmtId="0" fontId="9" fillId="9" borderId="50" xfId="0" applyFont="1" applyFill="1" applyBorder="1" applyAlignment="1">
      <alignment horizontal="center"/>
    </xf>
    <xf numFmtId="0" fontId="9" fillId="9" borderId="42" xfId="0" applyFont="1" applyFill="1" applyBorder="1" applyAlignment="1">
      <alignment horizontal="center"/>
    </xf>
    <xf numFmtId="0" fontId="9" fillId="9" borderId="51" xfId="0" applyFont="1" applyFill="1" applyBorder="1" applyAlignment="1">
      <alignment horizontal="center"/>
    </xf>
    <xf numFmtId="0" fontId="9" fillId="9" borderId="47" xfId="0" applyFont="1" applyFill="1" applyBorder="1" applyAlignment="1">
      <alignment horizontal="center" vertical="center"/>
    </xf>
    <xf numFmtId="0" fontId="9" fillId="9" borderId="43" xfId="0" applyFont="1" applyFill="1" applyBorder="1" applyAlignment="1">
      <alignment horizontal="center" vertical="center"/>
    </xf>
    <xf numFmtId="0" fontId="9" fillId="9" borderId="44" xfId="0" applyFont="1" applyFill="1" applyBorder="1" applyAlignment="1">
      <alignment horizontal="center" vertical="center"/>
    </xf>
    <xf numFmtId="0" fontId="10" fillId="11" borderId="50" xfId="0" applyFont="1" applyFill="1" applyBorder="1" applyAlignment="1">
      <alignment vertical="justify" wrapText="1"/>
    </xf>
    <xf numFmtId="0" fontId="10" fillId="11" borderId="42" xfId="0" applyFont="1" applyFill="1" applyBorder="1" applyAlignment="1">
      <alignment vertical="justify" wrapText="1"/>
    </xf>
    <xf numFmtId="0" fontId="2" fillId="11" borderId="42" xfId="0" applyFont="1" applyFill="1" applyBorder="1" applyAlignment="1">
      <alignment vertical="center" wrapText="1"/>
    </xf>
    <xf numFmtId="0" fontId="2" fillId="11" borderId="51" xfId="0" applyFont="1" applyFill="1" applyBorder="1" applyAlignment="1">
      <alignment vertical="center" wrapText="1"/>
    </xf>
    <xf numFmtId="0" fontId="2" fillId="11" borderId="48" xfId="0" applyFont="1" applyFill="1" applyBorder="1" applyAlignment="1">
      <alignment horizontal="center" vertical="center"/>
    </xf>
    <xf numFmtId="0" fontId="2" fillId="11" borderId="0" xfId="0" applyFont="1" applyFill="1" applyAlignment="1">
      <alignment horizontal="center" vertical="center"/>
    </xf>
    <xf numFmtId="0" fontId="2" fillId="11" borderId="49" xfId="0" applyFont="1" applyFill="1" applyBorder="1" applyAlignment="1">
      <alignment horizontal="center" vertical="center"/>
    </xf>
    <xf numFmtId="0" fontId="7" fillId="11" borderId="41" xfId="0" applyFont="1" applyFill="1" applyBorder="1" applyAlignment="1">
      <alignment vertical="center"/>
    </xf>
    <xf numFmtId="0" fontId="7" fillId="11" borderId="45" xfId="0" applyFont="1" applyFill="1" applyBorder="1" applyAlignment="1">
      <alignment vertical="center"/>
    </xf>
    <xf numFmtId="0" fontId="7" fillId="11" borderId="46" xfId="0" applyFont="1" applyFill="1" applyBorder="1" applyAlignment="1">
      <alignment vertical="center"/>
    </xf>
    <xf numFmtId="0" fontId="7" fillId="11" borderId="48" xfId="0" applyFont="1" applyFill="1" applyBorder="1" applyAlignment="1">
      <alignment vertical="center"/>
    </xf>
    <xf numFmtId="0" fontId="7" fillId="11" borderId="0" xfId="0" applyFont="1" applyFill="1" applyAlignment="1">
      <alignment vertical="center"/>
    </xf>
    <xf numFmtId="0" fontId="7" fillId="11" borderId="49" xfId="0" applyFont="1" applyFill="1" applyBorder="1" applyAlignment="1">
      <alignment vertical="center"/>
    </xf>
    <xf numFmtId="0" fontId="7" fillId="11" borderId="48" xfId="0" applyFont="1" applyFill="1" applyBorder="1" applyAlignment="1">
      <alignment horizontal="center"/>
    </xf>
    <xf numFmtId="0" fontId="7" fillId="11" borderId="0" xfId="0" applyFont="1" applyFill="1" applyAlignment="1">
      <alignment horizontal="center"/>
    </xf>
    <xf numFmtId="0" fontId="7" fillId="11" borderId="49" xfId="0" applyFont="1" applyFill="1" applyBorder="1" applyAlignment="1">
      <alignment horizontal="center"/>
    </xf>
    <xf numFmtId="0" fontId="8" fillId="11" borderId="41" xfId="0" applyFont="1" applyFill="1" applyBorder="1" applyAlignment="1">
      <alignment vertical="center"/>
    </xf>
    <xf numFmtId="0" fontId="8" fillId="11" borderId="45" xfId="0" applyFont="1" applyFill="1" applyBorder="1" applyAlignment="1">
      <alignment vertical="center"/>
    </xf>
    <xf numFmtId="0" fontId="8" fillId="11" borderId="46" xfId="0" applyFont="1" applyFill="1" applyBorder="1" applyAlignment="1">
      <alignment vertical="center"/>
    </xf>
    <xf numFmtId="0" fontId="7" fillId="11" borderId="41" xfId="0" applyFont="1" applyFill="1" applyBorder="1" applyAlignment="1">
      <alignment horizontal="center"/>
    </xf>
    <xf numFmtId="0" fontId="7" fillId="11" borderId="45" xfId="0" applyFont="1" applyFill="1" applyBorder="1" applyAlignment="1">
      <alignment horizontal="center"/>
    </xf>
    <xf numFmtId="0" fontId="7" fillId="11" borderId="46" xfId="0" applyFont="1" applyFill="1" applyBorder="1" applyAlignment="1">
      <alignment horizontal="center"/>
    </xf>
    <xf numFmtId="0" fontId="8" fillId="11" borderId="47" xfId="0" applyFont="1" applyFill="1" applyBorder="1" applyAlignment="1">
      <alignment horizontal="center" vertical="center" wrapText="1"/>
    </xf>
    <xf numFmtId="0" fontId="8" fillId="11" borderId="43" xfId="0" applyFont="1" applyFill="1" applyBorder="1" applyAlignment="1">
      <alignment horizontal="center" vertical="center" wrapText="1"/>
    </xf>
    <xf numFmtId="0" fontId="8" fillId="11" borderId="44" xfId="0" applyFont="1" applyFill="1" applyBorder="1" applyAlignment="1">
      <alignment horizontal="center" vertical="center" wrapText="1"/>
    </xf>
    <xf numFmtId="0" fontId="8" fillId="11" borderId="48" xfId="0" applyFont="1" applyFill="1" applyBorder="1" applyAlignment="1">
      <alignment horizontal="left" vertical="center"/>
    </xf>
    <xf numFmtId="0" fontId="8" fillId="11" borderId="0" xfId="0" applyFont="1" applyFill="1" applyAlignment="1">
      <alignment horizontal="left" vertical="center"/>
    </xf>
    <xf numFmtId="0" fontId="8" fillId="11" borderId="49" xfId="0" applyFont="1" applyFill="1" applyBorder="1" applyAlignment="1">
      <alignment horizontal="left" vertical="center"/>
    </xf>
    <xf numFmtId="0" fontId="8" fillId="11" borderId="48" xfId="0" applyFont="1" applyFill="1" applyBorder="1" applyAlignment="1">
      <alignment vertical="center"/>
    </xf>
    <xf numFmtId="0" fontId="8" fillId="11" borderId="0" xfId="0" applyFont="1" applyFill="1" applyAlignment="1">
      <alignment vertical="center"/>
    </xf>
    <xf numFmtId="0" fontId="8" fillId="11" borderId="49" xfId="0" applyFont="1" applyFill="1" applyBorder="1" applyAlignment="1">
      <alignment vertical="center"/>
    </xf>
    <xf numFmtId="0" fontId="8" fillId="11" borderId="48" xfId="0" applyFont="1" applyFill="1" applyBorder="1" applyAlignment="1">
      <alignment vertical="center" wrapText="1"/>
    </xf>
    <xf numFmtId="0" fontId="8" fillId="11" borderId="0" xfId="0" applyFont="1" applyFill="1" applyAlignment="1">
      <alignment vertical="center" wrapText="1"/>
    </xf>
    <xf numFmtId="0" fontId="8" fillId="11" borderId="49" xfId="0" applyFont="1" applyFill="1" applyBorder="1" applyAlignment="1">
      <alignment vertical="center" wrapText="1"/>
    </xf>
    <xf numFmtId="0" fontId="2" fillId="11" borderId="47" xfId="0" applyFont="1" applyFill="1" applyBorder="1" applyAlignment="1">
      <alignment horizontal="left" vertical="center" wrapText="1"/>
    </xf>
    <xf numFmtId="0" fontId="2" fillId="11" borderId="43" xfId="0" applyFont="1" applyFill="1" applyBorder="1" applyAlignment="1">
      <alignment horizontal="left" vertical="center"/>
    </xf>
    <xf numFmtId="0" fontId="2" fillId="11" borderId="44" xfId="0" applyFont="1" applyFill="1" applyBorder="1" applyAlignment="1">
      <alignment horizontal="left" vertical="center"/>
    </xf>
    <xf numFmtId="0" fontId="2" fillId="11" borderId="48" xfId="0" applyFont="1" applyFill="1" applyBorder="1" applyAlignment="1">
      <alignment horizontal="left" vertical="center" wrapText="1"/>
    </xf>
    <xf numFmtId="0" fontId="2" fillId="11" borderId="0" xfId="0" applyFont="1" applyFill="1" applyAlignment="1">
      <alignment horizontal="left" vertical="center" wrapText="1"/>
    </xf>
    <xf numFmtId="0" fontId="2" fillId="11" borderId="49" xfId="0" applyFont="1" applyFill="1" applyBorder="1" applyAlignment="1">
      <alignment horizontal="left" vertical="center" wrapText="1"/>
    </xf>
    <xf numFmtId="0" fontId="2" fillId="11" borderId="48" xfId="0" applyFont="1" applyFill="1" applyBorder="1" applyAlignment="1">
      <alignment horizontal="left" vertical="center"/>
    </xf>
    <xf numFmtId="0" fontId="2" fillId="11" borderId="0" xfId="0" applyFont="1" applyFill="1" applyAlignment="1">
      <alignment horizontal="left" vertical="center"/>
    </xf>
    <xf numFmtId="0" fontId="2" fillId="11" borderId="49" xfId="0" applyFont="1" applyFill="1" applyBorder="1" applyAlignment="1">
      <alignment horizontal="left" vertical="center"/>
    </xf>
    <xf numFmtId="0" fontId="8" fillId="11" borderId="48" xfId="0" applyFont="1" applyFill="1" applyBorder="1" applyAlignment="1">
      <alignment horizontal="left" vertical="center" wrapText="1"/>
    </xf>
    <xf numFmtId="0" fontId="8" fillId="11" borderId="0" xfId="0" applyFont="1" applyFill="1" applyAlignment="1">
      <alignment horizontal="left" vertical="center" wrapText="1"/>
    </xf>
    <xf numFmtId="0" fontId="8" fillId="11" borderId="49" xfId="0" applyFont="1" applyFill="1" applyBorder="1" applyAlignment="1">
      <alignment horizontal="left" vertical="center" wrapText="1"/>
    </xf>
    <xf numFmtId="0" fontId="2" fillId="11" borderId="47" xfId="0" applyFont="1" applyFill="1" applyBorder="1" applyAlignment="1">
      <alignment horizontal="left" vertical="center"/>
    </xf>
    <xf numFmtId="0" fontId="3" fillId="0" borderId="10" xfId="0" applyFont="1" applyBorder="1" applyAlignment="1">
      <alignment horizontal="center"/>
    </xf>
    <xf numFmtId="0" fontId="3" fillId="0" borderId="12" xfId="0" applyFont="1" applyBorder="1" applyAlignment="1">
      <alignment horizontal="center"/>
    </xf>
    <xf numFmtId="0" fontId="2" fillId="10" borderId="34" xfId="0" applyFont="1" applyFill="1" applyBorder="1" applyAlignment="1">
      <alignment horizontal="left" vertical="center" wrapText="1"/>
    </xf>
    <xf numFmtId="0" fontId="2" fillId="10" borderId="35" xfId="0" applyFont="1" applyFill="1" applyBorder="1" applyAlignment="1">
      <alignment horizontal="left" vertical="center" wrapText="1"/>
    </xf>
    <xf numFmtId="0" fontId="2" fillId="10" borderId="37" xfId="0" applyFont="1" applyFill="1" applyBorder="1" applyAlignment="1">
      <alignment horizontal="left" vertical="center" wrapText="1"/>
    </xf>
    <xf numFmtId="0" fontId="2" fillId="12" borderId="38" xfId="0" applyFont="1" applyFill="1" applyBorder="1" applyAlignment="1">
      <alignment horizontal="left" vertical="center" wrapText="1"/>
    </xf>
    <xf numFmtId="0" fontId="2" fillId="12" borderId="35"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3" fillId="0" borderId="11" xfId="0" applyFont="1" applyBorder="1" applyAlignment="1">
      <alignment horizontal="center"/>
    </xf>
    <xf numFmtId="0" fontId="2" fillId="5" borderId="34"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7" borderId="34"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7"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6" borderId="34" xfId="0" applyFont="1" applyFill="1" applyBorder="1" applyAlignment="1">
      <alignment horizontal="left" vertical="center" wrapText="1"/>
    </xf>
    <xf numFmtId="0" fontId="2" fillId="6" borderId="35"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4" borderId="34" xfId="0" applyFont="1" applyFill="1" applyBorder="1" applyAlignment="1">
      <alignment horizontal="left" vertical="center" wrapText="1"/>
    </xf>
    <xf numFmtId="0" fontId="2" fillId="4" borderId="35" xfId="0" applyFont="1" applyFill="1" applyBorder="1" applyAlignment="1">
      <alignment horizontal="left" vertical="center" wrapText="1"/>
    </xf>
    <xf numFmtId="0" fontId="2" fillId="4" borderId="37" xfId="0" applyFont="1" applyFill="1" applyBorder="1" applyAlignment="1">
      <alignment horizontal="left" vertical="center" wrapText="1"/>
    </xf>
    <xf numFmtId="0" fontId="0" fillId="0" borderId="56" xfId="0" applyBorder="1" applyAlignment="1">
      <alignment horizontal="center" vertical="center" textRotation="90"/>
    </xf>
    <xf numFmtId="0" fontId="0" fillId="0" borderId="57" xfId="0" applyBorder="1" applyAlignment="1">
      <alignment horizontal="center" vertical="center" textRotation="90"/>
    </xf>
    <xf numFmtId="0" fontId="0" fillId="0" borderId="58" xfId="0" applyBorder="1" applyAlignment="1">
      <alignment horizontal="center" vertical="center" textRotation="90"/>
    </xf>
    <xf numFmtId="0" fontId="0" fillId="0" borderId="0" xfId="0" applyAlignment="1">
      <alignment horizontal="center" vertical="center" textRotation="90"/>
    </xf>
    <xf numFmtId="0" fontId="0" fillId="0" borderId="0" xfId="0" applyAlignment="1">
      <alignment horizontal="center" vertical="center"/>
    </xf>
    <xf numFmtId="0" fontId="0" fillId="5" borderId="0" xfId="0" applyFill="1"/>
    <xf numFmtId="0" fontId="1" fillId="0" borderId="0" xfId="0" applyFont="1" applyAlignment="1">
      <alignment horizontal="center"/>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8" borderId="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1" xfId="0" applyFont="1" applyFill="1" applyBorder="1" applyAlignment="1">
      <alignment horizontal="center" vertical="center"/>
    </xf>
    <xf numFmtId="0" fontId="43" fillId="5" borderId="2" xfId="0" applyFont="1" applyFill="1" applyBorder="1" applyAlignment="1">
      <alignment horizontal="center" vertical="center"/>
    </xf>
    <xf numFmtId="0" fontId="1" fillId="8" borderId="0" xfId="0" applyFont="1" applyFill="1" applyAlignment="1">
      <alignment horizontal="center"/>
    </xf>
    <xf numFmtId="0" fontId="0" fillId="8" borderId="2" xfId="0" applyFont="1" applyFill="1" applyBorder="1" applyAlignment="1">
      <alignment horizontal="center" vertical="center"/>
    </xf>
    <xf numFmtId="0" fontId="0" fillId="4" borderId="2" xfId="0" applyFont="1" applyFill="1" applyBorder="1" applyAlignment="1">
      <alignment horizontal="center" vertical="center"/>
    </xf>
  </cellXfs>
  <cellStyles count="2">
    <cellStyle name="Excel Built-in Normal" xfId="1" xr:uid="{00000000-0005-0000-0000-000000000000}"/>
    <cellStyle name="Normal" xfId="0" builtinId="0"/>
  </cellStyles>
  <dxfs count="1">
    <dxf>
      <fill>
        <patternFill>
          <bgColor rgb="FFFF0000"/>
        </patternFill>
      </fill>
    </dxf>
  </dxfs>
  <tableStyles count="0" defaultTableStyle="TableStyleMedium2" defaultPivotStyle="PivotStyleLight16"/>
  <colors>
    <mruColors>
      <color rgb="FFFFEFFF"/>
      <color rgb="FFFFE1FF"/>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5.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5.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6.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6.png"/><Relationship Id="rId4" Type="http://schemas.openxmlformats.org/officeDocument/2006/relationships/image" Target="../media/image10.png"/><Relationship Id="rId9" Type="http://schemas.openxmlformats.org/officeDocument/2006/relationships/image" Target="../media/image2.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9.png"/><Relationship Id="rId7" Type="http://schemas.openxmlformats.org/officeDocument/2006/relationships/image" Target="../media/image12.png"/><Relationship Id="rId12" Type="http://schemas.openxmlformats.org/officeDocument/2006/relationships/image" Target="../media/image6.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1.png"/><Relationship Id="rId11" Type="http://schemas.openxmlformats.org/officeDocument/2006/relationships/image" Target="../media/image3.png"/><Relationship Id="rId5" Type="http://schemas.openxmlformats.org/officeDocument/2006/relationships/image" Target="../media/image4.png"/><Relationship Id="rId10" Type="http://schemas.openxmlformats.org/officeDocument/2006/relationships/image" Target="../media/image14.png"/><Relationship Id="rId4" Type="http://schemas.openxmlformats.org/officeDocument/2006/relationships/image" Target="../media/image10.png"/><Relationship Id="rId9" Type="http://schemas.openxmlformats.org/officeDocument/2006/relationships/image" Target="../media/image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25.png"/><Relationship Id="rId18"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20.png"/><Relationship Id="rId12" Type="http://schemas.openxmlformats.org/officeDocument/2006/relationships/image" Target="../media/image24.png"/><Relationship Id="rId17" Type="http://schemas.openxmlformats.org/officeDocument/2006/relationships/image" Target="../media/image8.png"/><Relationship Id="rId2" Type="http://schemas.openxmlformats.org/officeDocument/2006/relationships/image" Target="../media/image4.png"/><Relationship Id="rId16" Type="http://schemas.openxmlformats.org/officeDocument/2006/relationships/image" Target="../media/image6.png"/><Relationship Id="rId1" Type="http://schemas.openxmlformats.org/officeDocument/2006/relationships/image" Target="../media/image17.png"/><Relationship Id="rId6" Type="http://schemas.openxmlformats.org/officeDocument/2006/relationships/image" Target="../media/image3.png"/><Relationship Id="rId11" Type="http://schemas.openxmlformats.org/officeDocument/2006/relationships/image" Target="../media/image23.png"/><Relationship Id="rId5" Type="http://schemas.openxmlformats.org/officeDocument/2006/relationships/image" Target="../media/image19.png"/><Relationship Id="rId15" Type="http://schemas.openxmlformats.org/officeDocument/2006/relationships/image" Target="../media/image9.png"/><Relationship Id="rId10" Type="http://schemas.openxmlformats.org/officeDocument/2006/relationships/image" Target="../media/image22.png"/><Relationship Id="rId19" Type="http://schemas.openxmlformats.org/officeDocument/2006/relationships/image" Target="../media/image11.png"/><Relationship Id="rId4" Type="http://schemas.openxmlformats.org/officeDocument/2006/relationships/image" Target="../media/image18.png"/><Relationship Id="rId9" Type="http://schemas.openxmlformats.org/officeDocument/2006/relationships/image" Target="../media/image21.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0</xdr:col>
      <xdr:colOff>63502</xdr:colOff>
      <xdr:row>1</xdr:row>
      <xdr:rowOff>0</xdr:rowOff>
    </xdr:from>
    <xdr:to>
      <xdr:col>1</xdr:col>
      <xdr:colOff>325823</xdr:colOff>
      <xdr:row>16</xdr:row>
      <xdr:rowOff>112041</xdr:rowOff>
    </xdr:to>
    <xdr:pic>
      <xdr:nvPicPr>
        <xdr:cNvPr id="2" name="Image 1">
          <a:extLst>
            <a:ext uri="{FF2B5EF4-FFF2-40B4-BE49-F238E27FC236}">
              <a16:creationId xmlns:a16="http://schemas.microsoft.com/office/drawing/2014/main" id="{60BFC772-8179-7677-9E8C-F4D097B2AB1D}"/>
            </a:ext>
          </a:extLst>
        </xdr:cNvPr>
        <xdr:cNvPicPr>
          <a:picLocks noChangeAspect="1"/>
        </xdr:cNvPicPr>
      </xdr:nvPicPr>
      <xdr:blipFill>
        <a:blip xmlns:r="http://schemas.openxmlformats.org/officeDocument/2006/relationships" r:embed="rId1"/>
        <a:stretch>
          <a:fillRect/>
        </a:stretch>
      </xdr:blipFill>
      <xdr:spPr>
        <a:xfrm>
          <a:off x="63502" y="184150"/>
          <a:ext cx="1024321" cy="28806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549274</xdr:colOff>
      <xdr:row>29</xdr:row>
      <xdr:rowOff>206887</xdr:rowOff>
    </xdr:from>
    <xdr:to>
      <xdr:col>14</xdr:col>
      <xdr:colOff>673099</xdr:colOff>
      <xdr:row>30</xdr:row>
      <xdr:rowOff>255313</xdr:rowOff>
    </xdr:to>
    <xdr:pic>
      <xdr:nvPicPr>
        <xdr:cNvPr id="2" name="Image 1">
          <a:extLst>
            <a:ext uri="{FF2B5EF4-FFF2-40B4-BE49-F238E27FC236}">
              <a16:creationId xmlns:a16="http://schemas.microsoft.com/office/drawing/2014/main" id="{BFCE39EF-52E7-41F5-AC66-BB0DAB278095}"/>
            </a:ext>
          </a:extLst>
        </xdr:cNvPr>
        <xdr:cNvPicPr>
          <a:picLocks noChangeAspect="1"/>
        </xdr:cNvPicPr>
      </xdr:nvPicPr>
      <xdr:blipFill>
        <a:blip xmlns:r="http://schemas.openxmlformats.org/officeDocument/2006/relationships" r:embed="rId1"/>
        <a:stretch>
          <a:fillRect/>
        </a:stretch>
      </xdr:blipFill>
      <xdr:spPr>
        <a:xfrm>
          <a:off x="12519024" y="9335012"/>
          <a:ext cx="885825" cy="405614"/>
        </a:xfrm>
        <a:prstGeom prst="rect">
          <a:avLst/>
        </a:prstGeom>
      </xdr:spPr>
    </xdr:pic>
    <xdr:clientData/>
  </xdr:twoCellAnchor>
  <xdr:twoCellAnchor editAs="oneCell">
    <xdr:from>
      <xdr:col>14</xdr:col>
      <xdr:colOff>538163</xdr:colOff>
      <xdr:row>27</xdr:row>
      <xdr:rowOff>16463</xdr:rowOff>
    </xdr:from>
    <xdr:to>
      <xdr:col>15</xdr:col>
      <xdr:colOff>528637</xdr:colOff>
      <xdr:row>31</xdr:row>
      <xdr:rowOff>271464</xdr:rowOff>
    </xdr:to>
    <xdr:pic>
      <xdr:nvPicPr>
        <xdr:cNvPr id="3" name="Image 2">
          <a:extLst>
            <a:ext uri="{FF2B5EF4-FFF2-40B4-BE49-F238E27FC236}">
              <a16:creationId xmlns:a16="http://schemas.microsoft.com/office/drawing/2014/main" id="{2ED78597-71D7-4BE3-BA12-407C0437F407}"/>
            </a:ext>
          </a:extLst>
        </xdr:cNvPr>
        <xdr:cNvPicPr>
          <a:picLocks noChangeAspect="1"/>
        </xdr:cNvPicPr>
      </xdr:nvPicPr>
      <xdr:blipFill>
        <a:blip xmlns:r="http://schemas.openxmlformats.org/officeDocument/2006/relationships" r:embed="rId2"/>
        <a:stretch>
          <a:fillRect/>
        </a:stretch>
      </xdr:blipFill>
      <xdr:spPr>
        <a:xfrm>
          <a:off x="13269913" y="8771526"/>
          <a:ext cx="752474" cy="1413876"/>
        </a:xfrm>
        <a:prstGeom prst="rect">
          <a:avLst/>
        </a:prstGeom>
      </xdr:spPr>
    </xdr:pic>
    <xdr:clientData/>
  </xdr:twoCellAnchor>
  <xdr:twoCellAnchor editAs="oneCell">
    <xdr:from>
      <xdr:col>10</xdr:col>
      <xdr:colOff>549277</xdr:colOff>
      <xdr:row>30</xdr:row>
      <xdr:rowOff>1589</xdr:rowOff>
    </xdr:from>
    <xdr:to>
      <xdr:col>12</xdr:col>
      <xdr:colOff>158758</xdr:colOff>
      <xdr:row>31</xdr:row>
      <xdr:rowOff>127147</xdr:rowOff>
    </xdr:to>
    <xdr:pic>
      <xdr:nvPicPr>
        <xdr:cNvPr id="4" name="Image 3">
          <a:extLst>
            <a:ext uri="{FF2B5EF4-FFF2-40B4-BE49-F238E27FC236}">
              <a16:creationId xmlns:a16="http://schemas.microsoft.com/office/drawing/2014/main" id="{6DF3BFE7-EDA1-41F0-B91C-31A6C8334ECB}"/>
            </a:ext>
          </a:extLst>
        </xdr:cNvPr>
        <xdr:cNvPicPr>
          <a:picLocks noChangeAspect="1"/>
        </xdr:cNvPicPr>
      </xdr:nvPicPr>
      <xdr:blipFill>
        <a:blip xmlns:r="http://schemas.openxmlformats.org/officeDocument/2006/relationships" r:embed="rId3"/>
        <a:stretch>
          <a:fillRect/>
        </a:stretch>
      </xdr:blipFill>
      <xdr:spPr>
        <a:xfrm rot="21126939">
          <a:off x="10233027" y="9486902"/>
          <a:ext cx="1133481" cy="554183"/>
        </a:xfrm>
        <a:prstGeom prst="rect">
          <a:avLst/>
        </a:prstGeom>
      </xdr:spPr>
    </xdr:pic>
    <xdr:clientData/>
  </xdr:twoCellAnchor>
  <xdr:twoCellAnchor editAs="oneCell">
    <xdr:from>
      <xdr:col>11</xdr:col>
      <xdr:colOff>677863</xdr:colOff>
      <xdr:row>26</xdr:row>
      <xdr:rowOff>1427162</xdr:rowOff>
    </xdr:from>
    <xdr:to>
      <xdr:col>13</xdr:col>
      <xdr:colOff>249238</xdr:colOff>
      <xdr:row>29</xdr:row>
      <xdr:rowOff>171769</xdr:rowOff>
    </xdr:to>
    <xdr:pic>
      <xdr:nvPicPr>
        <xdr:cNvPr id="5" name="Picture 2">
          <a:extLst>
            <a:ext uri="{FF2B5EF4-FFF2-40B4-BE49-F238E27FC236}">
              <a16:creationId xmlns:a16="http://schemas.microsoft.com/office/drawing/2014/main" id="{F7BC9027-4208-424A-BC68-7FEE412964B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123613" y="8102600"/>
          <a:ext cx="1095375" cy="6416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12</xdr:col>
      <xdr:colOff>97572</xdr:colOff>
      <xdr:row>27</xdr:row>
      <xdr:rowOff>76201</xdr:rowOff>
    </xdr:from>
    <xdr:to>
      <xdr:col>13</xdr:col>
      <xdr:colOff>420620</xdr:colOff>
      <xdr:row>31</xdr:row>
      <xdr:rowOff>155576</xdr:rowOff>
    </xdr:to>
    <xdr:pic>
      <xdr:nvPicPr>
        <xdr:cNvPr id="8" name="Image 7">
          <a:extLst>
            <a:ext uri="{FF2B5EF4-FFF2-40B4-BE49-F238E27FC236}">
              <a16:creationId xmlns:a16="http://schemas.microsoft.com/office/drawing/2014/main" id="{BAC8B896-A4BB-4AB8-92EA-6B6B5F2F4722}"/>
            </a:ext>
          </a:extLst>
        </xdr:cNvPr>
        <xdr:cNvPicPr>
          <a:picLocks noChangeAspect="1"/>
        </xdr:cNvPicPr>
      </xdr:nvPicPr>
      <xdr:blipFill>
        <a:blip xmlns:r="http://schemas.openxmlformats.org/officeDocument/2006/relationships" r:embed="rId5"/>
        <a:stretch>
          <a:fillRect/>
        </a:stretch>
      </xdr:blipFill>
      <xdr:spPr>
        <a:xfrm>
          <a:off x="11305322" y="8831264"/>
          <a:ext cx="1085048" cy="12382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28223</xdr:colOff>
      <xdr:row>32</xdr:row>
      <xdr:rowOff>56445</xdr:rowOff>
    </xdr:from>
    <xdr:to>
      <xdr:col>1</xdr:col>
      <xdr:colOff>674669</xdr:colOff>
      <xdr:row>36</xdr:row>
      <xdr:rowOff>42333</xdr:rowOff>
    </xdr:to>
    <xdr:pic>
      <xdr:nvPicPr>
        <xdr:cNvPr id="2" name="Image 1">
          <a:extLst>
            <a:ext uri="{FF2B5EF4-FFF2-40B4-BE49-F238E27FC236}">
              <a16:creationId xmlns:a16="http://schemas.microsoft.com/office/drawing/2014/main" id="{02571227-820C-4D53-934A-8E63D7272F29}"/>
            </a:ext>
          </a:extLst>
        </xdr:cNvPr>
        <xdr:cNvPicPr>
          <a:picLocks noChangeAspect="1"/>
        </xdr:cNvPicPr>
      </xdr:nvPicPr>
      <xdr:blipFill>
        <a:blip xmlns:r="http://schemas.openxmlformats.org/officeDocument/2006/relationships" r:embed="rId1"/>
        <a:stretch>
          <a:fillRect/>
        </a:stretch>
      </xdr:blipFill>
      <xdr:spPr>
        <a:xfrm>
          <a:off x="1016001" y="8516056"/>
          <a:ext cx="646446" cy="606778"/>
        </a:xfrm>
        <a:prstGeom prst="rect">
          <a:avLst/>
        </a:prstGeom>
      </xdr:spPr>
    </xdr:pic>
    <xdr:clientData/>
  </xdr:twoCellAnchor>
  <xdr:twoCellAnchor editAs="oneCell">
    <xdr:from>
      <xdr:col>1</xdr:col>
      <xdr:colOff>783167</xdr:colOff>
      <xdr:row>32</xdr:row>
      <xdr:rowOff>21166</xdr:rowOff>
    </xdr:from>
    <xdr:to>
      <xdr:col>2</xdr:col>
      <xdr:colOff>453570</xdr:colOff>
      <xdr:row>36</xdr:row>
      <xdr:rowOff>125990</xdr:rowOff>
    </xdr:to>
    <xdr:pic>
      <xdr:nvPicPr>
        <xdr:cNvPr id="3" name="Image 2">
          <a:extLst>
            <a:ext uri="{FF2B5EF4-FFF2-40B4-BE49-F238E27FC236}">
              <a16:creationId xmlns:a16="http://schemas.microsoft.com/office/drawing/2014/main" id="{5A993992-00C7-4FBD-AD3C-A35A1D1154EF}"/>
            </a:ext>
          </a:extLst>
        </xdr:cNvPr>
        <xdr:cNvPicPr>
          <a:picLocks noChangeAspect="1"/>
        </xdr:cNvPicPr>
      </xdr:nvPicPr>
      <xdr:blipFill>
        <a:blip xmlns:r="http://schemas.openxmlformats.org/officeDocument/2006/relationships" r:embed="rId2"/>
        <a:stretch>
          <a:fillRect/>
        </a:stretch>
      </xdr:blipFill>
      <xdr:spPr>
        <a:xfrm>
          <a:off x="1770945" y="8480777"/>
          <a:ext cx="649111" cy="725714"/>
        </a:xfrm>
        <a:prstGeom prst="rect">
          <a:avLst/>
        </a:prstGeom>
      </xdr:spPr>
    </xdr:pic>
    <xdr:clientData/>
  </xdr:twoCellAnchor>
  <xdr:twoCellAnchor editAs="oneCell">
    <xdr:from>
      <xdr:col>2</xdr:col>
      <xdr:colOff>649112</xdr:colOff>
      <xdr:row>32</xdr:row>
      <xdr:rowOff>77610</xdr:rowOff>
    </xdr:from>
    <xdr:to>
      <xdr:col>3</xdr:col>
      <xdr:colOff>170470</xdr:colOff>
      <xdr:row>37</xdr:row>
      <xdr:rowOff>84666</xdr:rowOff>
    </xdr:to>
    <xdr:pic>
      <xdr:nvPicPr>
        <xdr:cNvPr id="4" name="Image 3">
          <a:extLst>
            <a:ext uri="{FF2B5EF4-FFF2-40B4-BE49-F238E27FC236}">
              <a16:creationId xmlns:a16="http://schemas.microsoft.com/office/drawing/2014/main" id="{E538A53E-1085-4C30-9667-976675292BE2}"/>
            </a:ext>
          </a:extLst>
        </xdr:cNvPr>
        <xdr:cNvPicPr>
          <a:picLocks noChangeAspect="1"/>
        </xdr:cNvPicPr>
      </xdr:nvPicPr>
      <xdr:blipFill>
        <a:blip xmlns:r="http://schemas.openxmlformats.org/officeDocument/2006/relationships" r:embed="rId3"/>
        <a:stretch>
          <a:fillRect/>
        </a:stretch>
      </xdr:blipFill>
      <xdr:spPr>
        <a:xfrm>
          <a:off x="2624668" y="8537221"/>
          <a:ext cx="500063" cy="783168"/>
        </a:xfrm>
        <a:prstGeom prst="rect">
          <a:avLst/>
        </a:prstGeom>
      </xdr:spPr>
    </xdr:pic>
    <xdr:clientData/>
  </xdr:twoCellAnchor>
  <xdr:twoCellAnchor editAs="oneCell">
    <xdr:from>
      <xdr:col>3</xdr:col>
      <xdr:colOff>282224</xdr:colOff>
      <xdr:row>32</xdr:row>
      <xdr:rowOff>42332</xdr:rowOff>
    </xdr:from>
    <xdr:to>
      <xdr:col>3</xdr:col>
      <xdr:colOff>903112</xdr:colOff>
      <xdr:row>36</xdr:row>
      <xdr:rowOff>151041</xdr:rowOff>
    </xdr:to>
    <xdr:pic>
      <xdr:nvPicPr>
        <xdr:cNvPr id="5" name="Image 4">
          <a:extLst>
            <a:ext uri="{FF2B5EF4-FFF2-40B4-BE49-F238E27FC236}">
              <a16:creationId xmlns:a16="http://schemas.microsoft.com/office/drawing/2014/main" id="{A1A00A30-991E-445E-BDF7-C719369F9DF7}"/>
            </a:ext>
          </a:extLst>
        </xdr:cNvPr>
        <xdr:cNvPicPr>
          <a:picLocks noChangeAspect="1"/>
        </xdr:cNvPicPr>
      </xdr:nvPicPr>
      <xdr:blipFill>
        <a:blip xmlns:r="http://schemas.openxmlformats.org/officeDocument/2006/relationships" r:embed="rId4"/>
        <a:stretch>
          <a:fillRect/>
        </a:stretch>
      </xdr:blipFill>
      <xdr:spPr>
        <a:xfrm>
          <a:off x="3245557" y="8501943"/>
          <a:ext cx="620888" cy="729599"/>
        </a:xfrm>
        <a:prstGeom prst="rect">
          <a:avLst/>
        </a:prstGeom>
      </xdr:spPr>
    </xdr:pic>
    <xdr:clientData/>
  </xdr:twoCellAnchor>
  <xdr:twoCellAnchor editAs="oneCell">
    <xdr:from>
      <xdr:col>0</xdr:col>
      <xdr:colOff>557391</xdr:colOff>
      <xdr:row>38</xdr:row>
      <xdr:rowOff>70554</xdr:rowOff>
    </xdr:from>
    <xdr:to>
      <xdr:col>2</xdr:col>
      <xdr:colOff>2104</xdr:colOff>
      <xdr:row>42</xdr:row>
      <xdr:rowOff>143548</xdr:rowOff>
    </xdr:to>
    <xdr:pic>
      <xdr:nvPicPr>
        <xdr:cNvPr id="6" name="Image 5">
          <a:extLst>
            <a:ext uri="{FF2B5EF4-FFF2-40B4-BE49-F238E27FC236}">
              <a16:creationId xmlns:a16="http://schemas.microsoft.com/office/drawing/2014/main" id="{FC710263-5988-4B07-B8D6-D891BDCD61E6}"/>
            </a:ext>
          </a:extLst>
        </xdr:cNvPr>
        <xdr:cNvPicPr>
          <a:picLocks noChangeAspect="1"/>
        </xdr:cNvPicPr>
      </xdr:nvPicPr>
      <xdr:blipFill>
        <a:blip xmlns:r="http://schemas.openxmlformats.org/officeDocument/2006/relationships" r:embed="rId5"/>
        <a:stretch>
          <a:fillRect/>
        </a:stretch>
      </xdr:blipFill>
      <xdr:spPr>
        <a:xfrm rot="20700000">
          <a:off x="557391" y="9461498"/>
          <a:ext cx="1403134" cy="693883"/>
        </a:xfrm>
        <a:prstGeom prst="rect">
          <a:avLst/>
        </a:prstGeom>
      </xdr:spPr>
    </xdr:pic>
    <xdr:clientData/>
  </xdr:twoCellAnchor>
  <xdr:twoCellAnchor editAs="oneCell">
    <xdr:from>
      <xdr:col>1</xdr:col>
      <xdr:colOff>769056</xdr:colOff>
      <xdr:row>39</xdr:row>
      <xdr:rowOff>98778</xdr:rowOff>
    </xdr:from>
    <xdr:to>
      <xdr:col>2</xdr:col>
      <xdr:colOff>794045</xdr:colOff>
      <xdr:row>43</xdr:row>
      <xdr:rowOff>49388</xdr:rowOff>
    </xdr:to>
    <xdr:pic>
      <xdr:nvPicPr>
        <xdr:cNvPr id="7" name="Image 6">
          <a:extLst>
            <a:ext uri="{FF2B5EF4-FFF2-40B4-BE49-F238E27FC236}">
              <a16:creationId xmlns:a16="http://schemas.microsoft.com/office/drawing/2014/main" id="{12BDC36F-CD26-4F49-B14A-3A8D6B222829}"/>
            </a:ext>
          </a:extLst>
        </xdr:cNvPr>
        <xdr:cNvPicPr>
          <a:picLocks noChangeAspect="1"/>
        </xdr:cNvPicPr>
      </xdr:nvPicPr>
      <xdr:blipFill>
        <a:blip xmlns:r="http://schemas.openxmlformats.org/officeDocument/2006/relationships" r:embed="rId6"/>
        <a:stretch>
          <a:fillRect/>
        </a:stretch>
      </xdr:blipFill>
      <xdr:spPr>
        <a:xfrm>
          <a:off x="1756834" y="9644945"/>
          <a:ext cx="1003697" cy="571500"/>
        </a:xfrm>
        <a:prstGeom prst="rect">
          <a:avLst/>
        </a:prstGeom>
      </xdr:spPr>
    </xdr:pic>
    <xdr:clientData/>
  </xdr:twoCellAnchor>
  <xdr:twoCellAnchor editAs="oneCell">
    <xdr:from>
      <xdr:col>7</xdr:col>
      <xdr:colOff>239889</xdr:colOff>
      <xdr:row>32</xdr:row>
      <xdr:rowOff>141111</xdr:rowOff>
    </xdr:from>
    <xdr:to>
      <xdr:col>8</xdr:col>
      <xdr:colOff>144383</xdr:colOff>
      <xdr:row>38</xdr:row>
      <xdr:rowOff>110126</xdr:rowOff>
    </xdr:to>
    <xdr:pic>
      <xdr:nvPicPr>
        <xdr:cNvPr id="8" name="Picture 4">
          <a:extLst>
            <a:ext uri="{FF2B5EF4-FFF2-40B4-BE49-F238E27FC236}">
              <a16:creationId xmlns:a16="http://schemas.microsoft.com/office/drawing/2014/main" id="{CACE43A5-0190-4E69-B47A-AF77B740943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54333" y="8600722"/>
          <a:ext cx="883200" cy="90034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409716</xdr:colOff>
      <xdr:row>33</xdr:row>
      <xdr:rowOff>21168</xdr:rowOff>
    </xdr:from>
    <xdr:to>
      <xdr:col>9</xdr:col>
      <xdr:colOff>707572</xdr:colOff>
      <xdr:row>37</xdr:row>
      <xdr:rowOff>50632</xdr:rowOff>
    </xdr:to>
    <xdr:pic>
      <xdr:nvPicPr>
        <xdr:cNvPr id="9" name="Image 8">
          <a:extLst>
            <a:ext uri="{FF2B5EF4-FFF2-40B4-BE49-F238E27FC236}">
              <a16:creationId xmlns:a16="http://schemas.microsoft.com/office/drawing/2014/main" id="{7B786220-31F1-4039-9ED5-9821A502F982}"/>
            </a:ext>
          </a:extLst>
        </xdr:cNvPr>
        <xdr:cNvPicPr/>
      </xdr:nvPicPr>
      <xdr:blipFill>
        <a:blip xmlns:r="http://schemas.openxmlformats.org/officeDocument/2006/relationships" r:embed="rId8" cstate="print"/>
        <a:stretch>
          <a:fillRect/>
        </a:stretch>
      </xdr:blipFill>
      <xdr:spPr>
        <a:xfrm>
          <a:off x="8311938" y="8636001"/>
          <a:ext cx="1276564" cy="650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0</xdr:colOff>
      <xdr:row>40</xdr:row>
      <xdr:rowOff>0</xdr:rowOff>
    </xdr:from>
    <xdr:to>
      <xdr:col>8</xdr:col>
      <xdr:colOff>351478</xdr:colOff>
      <xdr:row>43</xdr:row>
      <xdr:rowOff>138866</xdr:rowOff>
    </xdr:to>
    <xdr:pic>
      <xdr:nvPicPr>
        <xdr:cNvPr id="10" name="Image 9">
          <a:extLst>
            <a:ext uri="{FF2B5EF4-FFF2-40B4-BE49-F238E27FC236}">
              <a16:creationId xmlns:a16="http://schemas.microsoft.com/office/drawing/2014/main" id="{375D9CF6-5B9D-4EBC-84BA-5776F33C299B}"/>
            </a:ext>
          </a:extLst>
        </xdr:cNvPr>
        <xdr:cNvPicPr>
          <a:picLocks noChangeAspect="1"/>
        </xdr:cNvPicPr>
      </xdr:nvPicPr>
      <xdr:blipFill>
        <a:blip xmlns:r="http://schemas.openxmlformats.org/officeDocument/2006/relationships" r:embed="rId9"/>
        <a:stretch>
          <a:fillRect/>
        </a:stretch>
      </xdr:blipFill>
      <xdr:spPr>
        <a:xfrm>
          <a:off x="6914444" y="9701389"/>
          <a:ext cx="1330184" cy="604533"/>
        </a:xfrm>
        <a:prstGeom prst="rect">
          <a:avLst/>
        </a:prstGeom>
      </xdr:spPr>
    </xdr:pic>
    <xdr:clientData/>
  </xdr:twoCellAnchor>
  <xdr:twoCellAnchor editAs="oneCell">
    <xdr:from>
      <xdr:col>8</xdr:col>
      <xdr:colOff>856100</xdr:colOff>
      <xdr:row>37</xdr:row>
      <xdr:rowOff>134056</xdr:rowOff>
    </xdr:from>
    <xdr:to>
      <xdr:col>10</xdr:col>
      <xdr:colOff>229596</xdr:colOff>
      <xdr:row>42</xdr:row>
      <xdr:rowOff>143031</xdr:rowOff>
    </xdr:to>
    <xdr:pic>
      <xdr:nvPicPr>
        <xdr:cNvPr id="11" name="Picture 2">
          <a:extLst>
            <a:ext uri="{FF2B5EF4-FFF2-40B4-BE49-F238E27FC236}">
              <a16:creationId xmlns:a16="http://schemas.microsoft.com/office/drawing/2014/main" id="{96677BF0-8996-4478-9DF0-76E829B3143F}"/>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758322" y="9369778"/>
          <a:ext cx="1330910" cy="7850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380999</xdr:colOff>
      <xdr:row>30</xdr:row>
      <xdr:rowOff>197556</xdr:rowOff>
    </xdr:from>
    <xdr:to>
      <xdr:col>11</xdr:col>
      <xdr:colOff>495018</xdr:colOff>
      <xdr:row>42</xdr:row>
      <xdr:rowOff>61384</xdr:rowOff>
    </xdr:to>
    <xdr:pic>
      <xdr:nvPicPr>
        <xdr:cNvPr id="12" name="Image 11">
          <a:extLst>
            <a:ext uri="{FF2B5EF4-FFF2-40B4-BE49-F238E27FC236}">
              <a16:creationId xmlns:a16="http://schemas.microsoft.com/office/drawing/2014/main" id="{2C249676-4B67-40AB-AD6B-3B8BE6EBDA06}"/>
            </a:ext>
          </a:extLst>
        </xdr:cNvPr>
        <xdr:cNvPicPr>
          <a:picLocks noChangeAspect="1"/>
        </xdr:cNvPicPr>
      </xdr:nvPicPr>
      <xdr:blipFill>
        <a:blip xmlns:r="http://schemas.openxmlformats.org/officeDocument/2006/relationships" r:embed="rId11"/>
        <a:stretch>
          <a:fillRect/>
        </a:stretch>
      </xdr:blipFill>
      <xdr:spPr>
        <a:xfrm>
          <a:off x="10258777" y="8022167"/>
          <a:ext cx="1093733" cy="2051050"/>
        </a:xfrm>
        <a:prstGeom prst="rect">
          <a:avLst/>
        </a:prstGeom>
      </xdr:spPr>
    </xdr:pic>
    <xdr:clientData/>
  </xdr:twoCellAnchor>
  <xdr:twoCellAnchor editAs="oneCell">
    <xdr:from>
      <xdr:col>8</xdr:col>
      <xdr:colOff>663950</xdr:colOff>
      <xdr:row>41</xdr:row>
      <xdr:rowOff>76777</xdr:rowOff>
    </xdr:from>
    <xdr:to>
      <xdr:col>9</xdr:col>
      <xdr:colOff>697276</xdr:colOff>
      <xdr:row>48</xdr:row>
      <xdr:rowOff>136597</xdr:rowOff>
    </xdr:to>
    <xdr:pic>
      <xdr:nvPicPr>
        <xdr:cNvPr id="13" name="Image 12">
          <a:extLst>
            <a:ext uri="{FF2B5EF4-FFF2-40B4-BE49-F238E27FC236}">
              <a16:creationId xmlns:a16="http://schemas.microsoft.com/office/drawing/2014/main" id="{90A95BB1-4778-4CBC-93CA-4DDCB76EF19B}"/>
            </a:ext>
          </a:extLst>
        </xdr:cNvPr>
        <xdr:cNvPicPr>
          <a:picLocks noChangeAspect="1"/>
        </xdr:cNvPicPr>
      </xdr:nvPicPr>
      <xdr:blipFill>
        <a:blip xmlns:r="http://schemas.openxmlformats.org/officeDocument/2006/relationships" r:embed="rId12"/>
        <a:stretch>
          <a:fillRect/>
        </a:stretch>
      </xdr:blipFill>
      <xdr:spPr>
        <a:xfrm>
          <a:off x="8537950" y="9781694"/>
          <a:ext cx="1008506" cy="1096986"/>
        </a:xfrm>
        <a:prstGeom prst="rect">
          <a:avLst/>
        </a:prstGeom>
      </xdr:spPr>
    </xdr:pic>
    <xdr:clientData/>
  </xdr:twoCellAnchor>
  <xdr:twoCellAnchor>
    <xdr:from>
      <xdr:col>9</xdr:col>
      <xdr:colOff>970642</xdr:colOff>
      <xdr:row>17</xdr:row>
      <xdr:rowOff>27214</xdr:rowOff>
    </xdr:from>
    <xdr:to>
      <xdr:col>13</xdr:col>
      <xdr:colOff>45357</xdr:colOff>
      <xdr:row>32</xdr:row>
      <xdr:rowOff>0</xdr:rowOff>
    </xdr:to>
    <xdr:sp macro="" textlink="">
      <xdr:nvSpPr>
        <xdr:cNvPr id="16" name="Rectangle 15">
          <a:extLst>
            <a:ext uri="{FF2B5EF4-FFF2-40B4-BE49-F238E27FC236}">
              <a16:creationId xmlns:a16="http://schemas.microsoft.com/office/drawing/2014/main" id="{11343250-4178-7B94-96D9-FE5AAB5B94F3}"/>
            </a:ext>
          </a:extLst>
        </xdr:cNvPr>
        <xdr:cNvSpPr/>
      </xdr:nvSpPr>
      <xdr:spPr>
        <a:xfrm>
          <a:off x="9788071" y="5823857"/>
          <a:ext cx="2993572" cy="3583214"/>
        </a:xfrm>
        <a:prstGeom prst="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algn="ctr"/>
          <a:r>
            <a:rPr lang="fr-FR" sz="1600" b="1">
              <a:solidFill>
                <a:srgbClr val="FF0000"/>
              </a:solidFill>
            </a:rPr>
            <a:t>A</a:t>
          </a:r>
          <a:r>
            <a:rPr lang="fr-FR" sz="1600" b="1" baseline="0">
              <a:solidFill>
                <a:srgbClr val="FF0000"/>
              </a:solidFill>
            </a:rPr>
            <a:t> PASSER DANS LE CYCLE SUIVANT</a:t>
          </a:r>
          <a:endParaRPr lang="fr-FR" sz="16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22</xdr:row>
      <xdr:rowOff>170579</xdr:rowOff>
    </xdr:to>
    <xdr:pic>
      <xdr:nvPicPr>
        <xdr:cNvPr id="2" name="Image 1">
          <a:extLst>
            <a:ext uri="{FF2B5EF4-FFF2-40B4-BE49-F238E27FC236}">
              <a16:creationId xmlns:a16="http://schemas.microsoft.com/office/drawing/2014/main" id="{7DB33D1B-019A-4105-93C6-5C1716F7DFA0}"/>
            </a:ext>
          </a:extLst>
        </xdr:cNvPr>
        <xdr:cNvPicPr>
          <a:picLocks noChangeAspect="1"/>
        </xdr:cNvPicPr>
      </xdr:nvPicPr>
      <xdr:blipFill>
        <a:blip xmlns:r="http://schemas.openxmlformats.org/officeDocument/2006/relationships" r:embed="rId1"/>
        <a:stretch>
          <a:fillRect/>
        </a:stretch>
      </xdr:blipFill>
      <xdr:spPr>
        <a:xfrm>
          <a:off x="13331473" y="6723945"/>
          <a:ext cx="646446" cy="57855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035BF3FA-6B9A-4BDE-BD70-8ACAF72D72D5}"/>
            </a:ext>
          </a:extLst>
        </xdr:cNvPr>
        <xdr:cNvPicPr>
          <a:picLocks noChangeAspect="1"/>
        </xdr:cNvPicPr>
      </xdr:nvPicPr>
      <xdr:blipFill>
        <a:blip xmlns:r="http://schemas.openxmlformats.org/officeDocument/2006/relationships" r:embed="rId2"/>
        <a:stretch>
          <a:fillRect/>
        </a:stretch>
      </xdr:blipFill>
      <xdr:spPr>
        <a:xfrm>
          <a:off x="14192250" y="8699499"/>
          <a:ext cx="645583" cy="697491"/>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82177</xdr:rowOff>
    </xdr:to>
    <xdr:pic>
      <xdr:nvPicPr>
        <xdr:cNvPr id="4" name="Image 3">
          <a:extLst>
            <a:ext uri="{FF2B5EF4-FFF2-40B4-BE49-F238E27FC236}">
              <a16:creationId xmlns:a16="http://schemas.microsoft.com/office/drawing/2014/main" id="{5E213F41-B3A5-446A-8BB4-FC1441377061}"/>
            </a:ext>
          </a:extLst>
        </xdr:cNvPr>
        <xdr:cNvPicPr>
          <a:picLocks noChangeAspect="1"/>
        </xdr:cNvPicPr>
      </xdr:nvPicPr>
      <xdr:blipFill>
        <a:blip xmlns:r="http://schemas.openxmlformats.org/officeDocument/2006/relationships" r:embed="rId3"/>
        <a:stretch>
          <a:fillRect/>
        </a:stretch>
      </xdr:blipFill>
      <xdr:spPr>
        <a:xfrm>
          <a:off x="16143112" y="7115527"/>
          <a:ext cx="496536" cy="7478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4DEAE1DA-7B1D-4DB0-A685-D8F203203D5F}"/>
            </a:ext>
          </a:extLst>
        </xdr:cNvPr>
        <xdr:cNvPicPr>
          <a:picLocks noChangeAspect="1"/>
        </xdr:cNvPicPr>
      </xdr:nvPicPr>
      <xdr:blipFill>
        <a:blip xmlns:r="http://schemas.openxmlformats.org/officeDocument/2006/relationships" r:embed="rId4"/>
        <a:stretch>
          <a:fillRect/>
        </a:stretch>
      </xdr:blipFill>
      <xdr:spPr>
        <a:xfrm>
          <a:off x="14739057" y="9207499"/>
          <a:ext cx="620888" cy="701376"/>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79C96E90-9E98-43FA-BDED-5452DD7BDB1C}"/>
            </a:ext>
          </a:extLst>
        </xdr:cNvPr>
        <xdr:cNvPicPr>
          <a:picLocks noChangeAspect="1"/>
        </xdr:cNvPicPr>
      </xdr:nvPicPr>
      <xdr:blipFill>
        <a:blip xmlns:r="http://schemas.openxmlformats.org/officeDocument/2006/relationships" r:embed="rId5"/>
        <a:stretch>
          <a:fillRect/>
        </a:stretch>
      </xdr:blipFill>
      <xdr:spPr>
        <a:xfrm rot="20700000">
          <a:off x="15829141" y="9140471"/>
          <a:ext cx="1399606" cy="665660"/>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EFEECAB9-862B-4FC7-9F9C-85226479017B}"/>
            </a:ext>
          </a:extLst>
        </xdr:cNvPr>
        <xdr:cNvPicPr>
          <a:picLocks noChangeAspect="1"/>
        </xdr:cNvPicPr>
      </xdr:nvPicPr>
      <xdr:blipFill>
        <a:blip xmlns:r="http://schemas.openxmlformats.org/officeDocument/2006/relationships" r:embed="rId6"/>
        <a:stretch>
          <a:fillRect/>
        </a:stretch>
      </xdr:blipFill>
      <xdr:spPr>
        <a:xfrm>
          <a:off x="15702139" y="9814278"/>
          <a:ext cx="1000169" cy="543278"/>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33553</xdr:rowOff>
    </xdr:to>
    <xdr:pic>
      <xdr:nvPicPr>
        <xdr:cNvPr id="8" name="Picture 4">
          <a:extLst>
            <a:ext uri="{FF2B5EF4-FFF2-40B4-BE49-F238E27FC236}">
              <a16:creationId xmlns:a16="http://schemas.microsoft.com/office/drawing/2014/main" id="{E4C724B6-E251-4F48-8404-A6E419B040E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2389" y="6798028"/>
          <a:ext cx="879672" cy="85801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22</xdr:row>
      <xdr:rowOff>178878</xdr:rowOff>
    </xdr:to>
    <xdr:pic>
      <xdr:nvPicPr>
        <xdr:cNvPr id="9" name="Image 8">
          <a:extLst>
            <a:ext uri="{FF2B5EF4-FFF2-40B4-BE49-F238E27FC236}">
              <a16:creationId xmlns:a16="http://schemas.microsoft.com/office/drawing/2014/main" id="{AF14497B-425D-47BF-8EA9-A7C0A230C55A}"/>
            </a:ext>
          </a:extLst>
        </xdr:cNvPr>
        <xdr:cNvPicPr/>
      </xdr:nvPicPr>
      <xdr:blipFill>
        <a:blip xmlns:r="http://schemas.openxmlformats.org/officeDocument/2006/relationships" r:embed="rId8" cstate="print"/>
        <a:stretch>
          <a:fillRect/>
        </a:stretch>
      </xdr:blipFill>
      <xdr:spPr>
        <a:xfrm>
          <a:off x="11924383" y="6688668"/>
          <a:ext cx="1273036" cy="6221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43614</xdr:rowOff>
    </xdr:to>
    <xdr:pic>
      <xdr:nvPicPr>
        <xdr:cNvPr id="10" name="Image 9">
          <a:extLst>
            <a:ext uri="{FF2B5EF4-FFF2-40B4-BE49-F238E27FC236}">
              <a16:creationId xmlns:a16="http://schemas.microsoft.com/office/drawing/2014/main" id="{B3FD3A1E-3933-4C0D-A131-924E042CE786}"/>
            </a:ext>
          </a:extLst>
        </xdr:cNvPr>
        <xdr:cNvPicPr>
          <a:picLocks noChangeAspect="1"/>
        </xdr:cNvPicPr>
      </xdr:nvPicPr>
      <xdr:blipFill>
        <a:blip xmlns:r="http://schemas.openxmlformats.org/officeDocument/2006/relationships" r:embed="rId9"/>
        <a:stretch>
          <a:fillRect/>
        </a:stretch>
      </xdr:blipFill>
      <xdr:spPr>
        <a:xfrm>
          <a:off x="12022667" y="7831666"/>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EAD2E699-1E66-4845-9382-353FCE51EB5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8850" y="7965723"/>
          <a:ext cx="1323854" cy="74980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113057</xdr:rowOff>
    </xdr:to>
    <xdr:pic>
      <xdr:nvPicPr>
        <xdr:cNvPr id="12" name="Image 11">
          <a:extLst>
            <a:ext uri="{FF2B5EF4-FFF2-40B4-BE49-F238E27FC236}">
              <a16:creationId xmlns:a16="http://schemas.microsoft.com/office/drawing/2014/main" id="{9F23BF69-7D66-4106-ABB6-33BA20D133D9}"/>
            </a:ext>
          </a:extLst>
        </xdr:cNvPr>
        <xdr:cNvPicPr>
          <a:picLocks noChangeAspect="1"/>
        </xdr:cNvPicPr>
      </xdr:nvPicPr>
      <xdr:blipFill>
        <a:blip xmlns:r="http://schemas.openxmlformats.org/officeDocument/2006/relationships" r:embed="rId11"/>
        <a:stretch>
          <a:fillRect/>
        </a:stretch>
      </xdr:blipFill>
      <xdr:spPr>
        <a:xfrm>
          <a:off x="13663083" y="6843890"/>
          <a:ext cx="1093733" cy="1980494"/>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20178</xdr:rowOff>
    </xdr:to>
    <xdr:pic>
      <xdr:nvPicPr>
        <xdr:cNvPr id="13" name="Image 12">
          <a:extLst>
            <a:ext uri="{FF2B5EF4-FFF2-40B4-BE49-F238E27FC236}">
              <a16:creationId xmlns:a16="http://schemas.microsoft.com/office/drawing/2014/main" id="{9ABF7346-5250-44E4-97B1-42A8E1F09BC4}"/>
            </a:ext>
          </a:extLst>
        </xdr:cNvPr>
        <xdr:cNvPicPr>
          <a:picLocks noChangeAspect="1"/>
        </xdr:cNvPicPr>
      </xdr:nvPicPr>
      <xdr:blipFill>
        <a:blip xmlns:r="http://schemas.openxmlformats.org/officeDocument/2006/relationships" r:embed="rId12"/>
        <a:stretch>
          <a:fillRect/>
        </a:stretch>
      </xdr:blipFill>
      <xdr:spPr>
        <a:xfrm>
          <a:off x="12411450" y="8776277"/>
          <a:ext cx="1008506" cy="10969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7EBF428B-EDB7-4EEF-BF7F-74F60592BB4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4EE5F77F-8162-4F7B-B067-48635158D0FB}"/>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52294</xdr:rowOff>
    </xdr:to>
    <xdr:pic>
      <xdr:nvPicPr>
        <xdr:cNvPr id="4" name="Image 3">
          <a:extLst>
            <a:ext uri="{FF2B5EF4-FFF2-40B4-BE49-F238E27FC236}">
              <a16:creationId xmlns:a16="http://schemas.microsoft.com/office/drawing/2014/main" id="{F3C23D53-8580-4EDD-AD07-A5F0E3CFAC2F}"/>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F70F0F6C-B8AB-4DF9-B3C4-638FA2845E23}"/>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B2AC42E7-7F4A-4D20-A6D6-F58E5A76A649}"/>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8DE32AE7-EB19-4086-9D65-8317FAA39861}"/>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41024</xdr:rowOff>
    </xdr:to>
    <xdr:pic>
      <xdr:nvPicPr>
        <xdr:cNvPr id="8" name="Picture 4">
          <a:extLst>
            <a:ext uri="{FF2B5EF4-FFF2-40B4-BE49-F238E27FC236}">
              <a16:creationId xmlns:a16="http://schemas.microsoft.com/office/drawing/2014/main" id="{B0FFAF0D-A84D-4985-AB66-A9C243963944}"/>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94309243-A10C-4788-885C-CBE970B9E3CA}"/>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FB2925E9-F4D8-4B0B-B5DB-3BABFED84F7E}"/>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192697E5-B5FB-4121-9B07-FA1199DCBF62}"/>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30</xdr:row>
      <xdr:rowOff>83174</xdr:rowOff>
    </xdr:to>
    <xdr:pic>
      <xdr:nvPicPr>
        <xdr:cNvPr id="12" name="Image 11">
          <a:extLst>
            <a:ext uri="{FF2B5EF4-FFF2-40B4-BE49-F238E27FC236}">
              <a16:creationId xmlns:a16="http://schemas.microsoft.com/office/drawing/2014/main" id="{1C725557-4AF7-4C8B-AC08-24EAC8FEFFDC}"/>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45964960-FD6B-4540-92EC-A6E75065B6E7}"/>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292806</xdr:colOff>
      <xdr:row>20</xdr:row>
      <xdr:rowOff>204612</xdr:rowOff>
    </xdr:from>
    <xdr:to>
      <xdr:col>14</xdr:col>
      <xdr:colOff>177252</xdr:colOff>
      <xdr:row>23</xdr:row>
      <xdr:rowOff>21167</xdr:rowOff>
    </xdr:to>
    <xdr:pic>
      <xdr:nvPicPr>
        <xdr:cNvPr id="2" name="Image 1">
          <a:extLst>
            <a:ext uri="{FF2B5EF4-FFF2-40B4-BE49-F238E27FC236}">
              <a16:creationId xmlns:a16="http://schemas.microsoft.com/office/drawing/2014/main" id="{DFDE692C-8062-4E12-B1F3-8050B3E6B869}"/>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30</xdr:row>
      <xdr:rowOff>31749</xdr:rowOff>
    </xdr:from>
    <xdr:to>
      <xdr:col>15</xdr:col>
      <xdr:colOff>275166</xdr:colOff>
      <xdr:row>34</xdr:row>
      <xdr:rowOff>136573</xdr:rowOff>
    </xdr:to>
    <xdr:pic>
      <xdr:nvPicPr>
        <xdr:cNvPr id="3" name="Image 2">
          <a:extLst>
            <a:ext uri="{FF2B5EF4-FFF2-40B4-BE49-F238E27FC236}">
              <a16:creationId xmlns:a16="http://schemas.microsoft.com/office/drawing/2014/main" id="{17E728D8-AB65-45F3-B252-1171676EC1F6}"/>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21</xdr:row>
      <xdr:rowOff>141110</xdr:rowOff>
    </xdr:from>
    <xdr:to>
      <xdr:col>17</xdr:col>
      <xdr:colOff>552981</xdr:colOff>
      <xdr:row>26</xdr:row>
      <xdr:rowOff>127000</xdr:rowOff>
    </xdr:to>
    <xdr:pic>
      <xdr:nvPicPr>
        <xdr:cNvPr id="4" name="Image 3">
          <a:extLst>
            <a:ext uri="{FF2B5EF4-FFF2-40B4-BE49-F238E27FC236}">
              <a16:creationId xmlns:a16="http://schemas.microsoft.com/office/drawing/2014/main" id="{8A52810B-E403-4CA1-898A-145F46D50F8A}"/>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33</xdr:row>
      <xdr:rowOff>95249</xdr:rowOff>
    </xdr:from>
    <xdr:to>
      <xdr:col>16</xdr:col>
      <xdr:colOff>35278</xdr:colOff>
      <xdr:row>38</xdr:row>
      <xdr:rowOff>55791</xdr:rowOff>
    </xdr:to>
    <xdr:pic>
      <xdr:nvPicPr>
        <xdr:cNvPr id="5" name="Image 4">
          <a:extLst>
            <a:ext uri="{FF2B5EF4-FFF2-40B4-BE49-F238E27FC236}">
              <a16:creationId xmlns:a16="http://schemas.microsoft.com/office/drawing/2014/main" id="{C7B010A7-1205-487F-A162-362BECC9CED1}"/>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33</xdr:row>
      <xdr:rowOff>28221</xdr:rowOff>
    </xdr:from>
    <xdr:to>
      <xdr:col>18</xdr:col>
      <xdr:colOff>380080</xdr:colOff>
      <xdr:row>37</xdr:row>
      <xdr:rowOff>101214</xdr:rowOff>
    </xdr:to>
    <xdr:pic>
      <xdr:nvPicPr>
        <xdr:cNvPr id="6" name="Image 5">
          <a:extLst>
            <a:ext uri="{FF2B5EF4-FFF2-40B4-BE49-F238E27FC236}">
              <a16:creationId xmlns:a16="http://schemas.microsoft.com/office/drawing/2014/main" id="{0349CE7A-0A6B-42E7-A177-0FD3B6EB9FD3}"/>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37</xdr:row>
      <xdr:rowOff>109361</xdr:rowOff>
    </xdr:from>
    <xdr:to>
      <xdr:col>17</xdr:col>
      <xdr:colOff>615641</xdr:colOff>
      <xdr:row>41</xdr:row>
      <xdr:rowOff>59972</xdr:rowOff>
    </xdr:to>
    <xdr:pic>
      <xdr:nvPicPr>
        <xdr:cNvPr id="7" name="Image 6">
          <a:extLst>
            <a:ext uri="{FF2B5EF4-FFF2-40B4-BE49-F238E27FC236}">
              <a16:creationId xmlns:a16="http://schemas.microsoft.com/office/drawing/2014/main" id="{57F47FCD-A4B6-4CEC-AE0D-5F0F13E1319C}"/>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20</xdr:row>
      <xdr:rowOff>278695</xdr:rowOff>
    </xdr:from>
    <xdr:to>
      <xdr:col>16</xdr:col>
      <xdr:colOff>717394</xdr:colOff>
      <xdr:row>25</xdr:row>
      <xdr:rowOff>78377</xdr:rowOff>
    </xdr:to>
    <xdr:pic>
      <xdr:nvPicPr>
        <xdr:cNvPr id="8" name="Picture 4">
          <a:extLst>
            <a:ext uri="{FF2B5EF4-FFF2-40B4-BE49-F238E27FC236}">
              <a16:creationId xmlns:a16="http://schemas.microsoft.com/office/drawing/2014/main" id="{B804770E-3ED8-406A-AA01-AAD0377596F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20</xdr:row>
      <xdr:rowOff>169335</xdr:rowOff>
    </xdr:from>
    <xdr:to>
      <xdr:col>13</xdr:col>
      <xdr:colOff>158752</xdr:colOff>
      <xdr:row>23</xdr:row>
      <xdr:rowOff>29466</xdr:rowOff>
    </xdr:to>
    <xdr:pic>
      <xdr:nvPicPr>
        <xdr:cNvPr id="9" name="Image 8">
          <a:extLst>
            <a:ext uri="{FF2B5EF4-FFF2-40B4-BE49-F238E27FC236}">
              <a16:creationId xmlns:a16="http://schemas.microsoft.com/office/drawing/2014/main" id="{54B49E67-1A08-48D2-BD63-5DDDC5594931}"/>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26</xdr:row>
      <xdr:rowOff>95249</xdr:rowOff>
    </xdr:from>
    <xdr:to>
      <xdr:col>13</xdr:col>
      <xdr:colOff>310656</xdr:colOff>
      <xdr:row>28</xdr:row>
      <xdr:rowOff>43615</xdr:rowOff>
    </xdr:to>
    <xdr:pic>
      <xdr:nvPicPr>
        <xdr:cNvPr id="10" name="Image 9">
          <a:extLst>
            <a:ext uri="{FF2B5EF4-FFF2-40B4-BE49-F238E27FC236}">
              <a16:creationId xmlns:a16="http://schemas.microsoft.com/office/drawing/2014/main" id="{288A0FE7-33B0-4CA6-8666-75613489D0C1}"/>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26</xdr:row>
      <xdr:rowOff>229306</xdr:rowOff>
    </xdr:from>
    <xdr:to>
      <xdr:col>17</xdr:col>
      <xdr:colOff>476037</xdr:colOff>
      <xdr:row>30</xdr:row>
      <xdr:rowOff>47780</xdr:rowOff>
    </xdr:to>
    <xdr:pic>
      <xdr:nvPicPr>
        <xdr:cNvPr id="11" name="Picture 2">
          <a:extLst>
            <a:ext uri="{FF2B5EF4-FFF2-40B4-BE49-F238E27FC236}">
              <a16:creationId xmlns:a16="http://schemas.microsoft.com/office/drawing/2014/main" id="{A631B316-A691-41EE-9833-C513FA70165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20</xdr:row>
      <xdr:rowOff>324557</xdr:rowOff>
    </xdr:from>
    <xdr:to>
      <xdr:col>15</xdr:col>
      <xdr:colOff>194149</xdr:colOff>
      <xdr:row>31</xdr:row>
      <xdr:rowOff>8468</xdr:rowOff>
    </xdr:to>
    <xdr:pic>
      <xdr:nvPicPr>
        <xdr:cNvPr id="12" name="Image 11">
          <a:extLst>
            <a:ext uri="{FF2B5EF4-FFF2-40B4-BE49-F238E27FC236}">
              <a16:creationId xmlns:a16="http://schemas.microsoft.com/office/drawing/2014/main" id="{2CECF9C9-ABDC-4D10-BB5C-89B5361B7D04}"/>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30</xdr:row>
      <xdr:rowOff>108527</xdr:rowOff>
    </xdr:from>
    <xdr:to>
      <xdr:col>13</xdr:col>
      <xdr:colOff>381289</xdr:colOff>
      <xdr:row>38</xdr:row>
      <xdr:rowOff>20179</xdr:rowOff>
    </xdr:to>
    <xdr:pic>
      <xdr:nvPicPr>
        <xdr:cNvPr id="13" name="Image 12">
          <a:extLst>
            <a:ext uri="{FF2B5EF4-FFF2-40B4-BE49-F238E27FC236}">
              <a16:creationId xmlns:a16="http://schemas.microsoft.com/office/drawing/2014/main" id="{248B9E01-7330-4230-9BC9-76E6B202F7B6}"/>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292806</xdr:colOff>
      <xdr:row>21</xdr:row>
      <xdr:rowOff>204612</xdr:rowOff>
    </xdr:from>
    <xdr:to>
      <xdr:col>14</xdr:col>
      <xdr:colOff>177252</xdr:colOff>
      <xdr:row>24</xdr:row>
      <xdr:rowOff>21167</xdr:rowOff>
    </xdr:to>
    <xdr:pic>
      <xdr:nvPicPr>
        <xdr:cNvPr id="2" name="Image 1">
          <a:extLst>
            <a:ext uri="{FF2B5EF4-FFF2-40B4-BE49-F238E27FC236}">
              <a16:creationId xmlns:a16="http://schemas.microsoft.com/office/drawing/2014/main" id="{18E165CC-E903-47E5-BDC2-747AADBF5400}"/>
            </a:ext>
          </a:extLst>
        </xdr:cNvPr>
        <xdr:cNvPicPr>
          <a:picLocks noChangeAspect="1"/>
        </xdr:cNvPicPr>
      </xdr:nvPicPr>
      <xdr:blipFill>
        <a:blip xmlns:r="http://schemas.openxmlformats.org/officeDocument/2006/relationships" r:embed="rId1"/>
        <a:stretch>
          <a:fillRect/>
        </a:stretch>
      </xdr:blipFill>
      <xdr:spPr>
        <a:xfrm>
          <a:off x="13329356" y="5640212"/>
          <a:ext cx="646446" cy="584905"/>
        </a:xfrm>
        <a:prstGeom prst="rect">
          <a:avLst/>
        </a:prstGeom>
      </xdr:spPr>
    </xdr:pic>
    <xdr:clientData/>
  </xdr:twoCellAnchor>
  <xdr:twoCellAnchor editAs="oneCell">
    <xdr:from>
      <xdr:col>14</xdr:col>
      <xdr:colOff>391583</xdr:colOff>
      <xdr:row>31</xdr:row>
      <xdr:rowOff>31749</xdr:rowOff>
    </xdr:from>
    <xdr:to>
      <xdr:col>15</xdr:col>
      <xdr:colOff>275166</xdr:colOff>
      <xdr:row>35</xdr:row>
      <xdr:rowOff>136574</xdr:rowOff>
    </xdr:to>
    <xdr:pic>
      <xdr:nvPicPr>
        <xdr:cNvPr id="3" name="Image 2">
          <a:extLst>
            <a:ext uri="{FF2B5EF4-FFF2-40B4-BE49-F238E27FC236}">
              <a16:creationId xmlns:a16="http://schemas.microsoft.com/office/drawing/2014/main" id="{BD2368D4-31BA-473D-B54C-B11A0FD0EE05}"/>
            </a:ext>
          </a:extLst>
        </xdr:cNvPr>
        <xdr:cNvPicPr>
          <a:picLocks noChangeAspect="1"/>
        </xdr:cNvPicPr>
      </xdr:nvPicPr>
      <xdr:blipFill>
        <a:blip xmlns:r="http://schemas.openxmlformats.org/officeDocument/2006/relationships" r:embed="rId2"/>
        <a:stretch>
          <a:fillRect/>
        </a:stretch>
      </xdr:blipFill>
      <xdr:spPr>
        <a:xfrm>
          <a:off x="14190133" y="7639049"/>
          <a:ext cx="645583" cy="714424"/>
        </a:xfrm>
        <a:prstGeom prst="rect">
          <a:avLst/>
        </a:prstGeom>
      </xdr:spPr>
    </xdr:pic>
    <xdr:clientData/>
  </xdr:twoCellAnchor>
  <xdr:twoCellAnchor editAs="oneCell">
    <xdr:from>
      <xdr:col>17</xdr:col>
      <xdr:colOff>56445</xdr:colOff>
      <xdr:row>22</xdr:row>
      <xdr:rowOff>141110</xdr:rowOff>
    </xdr:from>
    <xdr:to>
      <xdr:col>17</xdr:col>
      <xdr:colOff>552981</xdr:colOff>
      <xdr:row>27</xdr:row>
      <xdr:rowOff>127000</xdr:rowOff>
    </xdr:to>
    <xdr:pic>
      <xdr:nvPicPr>
        <xdr:cNvPr id="4" name="Image 3">
          <a:extLst>
            <a:ext uri="{FF2B5EF4-FFF2-40B4-BE49-F238E27FC236}">
              <a16:creationId xmlns:a16="http://schemas.microsoft.com/office/drawing/2014/main" id="{F94C9DF0-E82C-4462-9D6A-96EB109CA662}"/>
            </a:ext>
          </a:extLst>
        </xdr:cNvPr>
        <xdr:cNvPicPr>
          <a:picLocks noChangeAspect="1"/>
        </xdr:cNvPicPr>
      </xdr:nvPicPr>
      <xdr:blipFill>
        <a:blip xmlns:r="http://schemas.openxmlformats.org/officeDocument/2006/relationships" r:embed="rId3"/>
        <a:stretch>
          <a:fillRect/>
        </a:stretch>
      </xdr:blipFill>
      <xdr:spPr>
        <a:xfrm>
          <a:off x="16140995" y="6033910"/>
          <a:ext cx="496536" cy="760590"/>
        </a:xfrm>
        <a:prstGeom prst="rect">
          <a:avLst/>
        </a:prstGeom>
      </xdr:spPr>
    </xdr:pic>
    <xdr:clientData/>
  </xdr:twoCellAnchor>
  <xdr:twoCellAnchor editAs="oneCell">
    <xdr:from>
      <xdr:col>15</xdr:col>
      <xdr:colOff>176390</xdr:colOff>
      <xdr:row>34</xdr:row>
      <xdr:rowOff>95249</xdr:rowOff>
    </xdr:from>
    <xdr:to>
      <xdr:col>16</xdr:col>
      <xdr:colOff>35278</xdr:colOff>
      <xdr:row>39</xdr:row>
      <xdr:rowOff>55792</xdr:rowOff>
    </xdr:to>
    <xdr:pic>
      <xdr:nvPicPr>
        <xdr:cNvPr id="5" name="Image 4">
          <a:extLst>
            <a:ext uri="{FF2B5EF4-FFF2-40B4-BE49-F238E27FC236}">
              <a16:creationId xmlns:a16="http://schemas.microsoft.com/office/drawing/2014/main" id="{F6B6C7B2-64E1-4B93-8809-5A5B878AD189}"/>
            </a:ext>
          </a:extLst>
        </xdr:cNvPr>
        <xdr:cNvPicPr>
          <a:picLocks noChangeAspect="1"/>
        </xdr:cNvPicPr>
      </xdr:nvPicPr>
      <xdr:blipFill>
        <a:blip xmlns:r="http://schemas.openxmlformats.org/officeDocument/2006/relationships" r:embed="rId4"/>
        <a:stretch>
          <a:fillRect/>
        </a:stretch>
      </xdr:blipFill>
      <xdr:spPr>
        <a:xfrm>
          <a:off x="14736940" y="8159749"/>
          <a:ext cx="620888" cy="722542"/>
        </a:xfrm>
        <a:prstGeom prst="rect">
          <a:avLst/>
        </a:prstGeom>
      </xdr:spPr>
    </xdr:pic>
    <xdr:clientData/>
  </xdr:twoCellAnchor>
  <xdr:twoCellAnchor editAs="oneCell">
    <xdr:from>
      <xdr:col>16</xdr:col>
      <xdr:colOff>504474</xdr:colOff>
      <xdr:row>34</xdr:row>
      <xdr:rowOff>28221</xdr:rowOff>
    </xdr:from>
    <xdr:to>
      <xdr:col>18</xdr:col>
      <xdr:colOff>380080</xdr:colOff>
      <xdr:row>38</xdr:row>
      <xdr:rowOff>101215</xdr:rowOff>
    </xdr:to>
    <xdr:pic>
      <xdr:nvPicPr>
        <xdr:cNvPr id="6" name="Image 5">
          <a:extLst>
            <a:ext uri="{FF2B5EF4-FFF2-40B4-BE49-F238E27FC236}">
              <a16:creationId xmlns:a16="http://schemas.microsoft.com/office/drawing/2014/main" id="{DE4F2F89-A166-4503-9B10-553377DEC0B6}"/>
            </a:ext>
          </a:extLst>
        </xdr:cNvPr>
        <xdr:cNvPicPr>
          <a:picLocks noChangeAspect="1"/>
        </xdr:cNvPicPr>
      </xdr:nvPicPr>
      <xdr:blipFill>
        <a:blip xmlns:r="http://schemas.openxmlformats.org/officeDocument/2006/relationships" r:embed="rId5"/>
        <a:stretch>
          <a:fillRect/>
        </a:stretch>
      </xdr:blipFill>
      <xdr:spPr>
        <a:xfrm rot="20700000">
          <a:off x="15827024" y="8092721"/>
          <a:ext cx="1399606" cy="682593"/>
        </a:xfrm>
        <a:prstGeom prst="rect">
          <a:avLst/>
        </a:prstGeom>
      </xdr:spPr>
    </xdr:pic>
    <xdr:clientData/>
  </xdr:twoCellAnchor>
  <xdr:twoCellAnchor editAs="oneCell">
    <xdr:from>
      <xdr:col>16</xdr:col>
      <xdr:colOff>377472</xdr:colOff>
      <xdr:row>38</xdr:row>
      <xdr:rowOff>109361</xdr:rowOff>
    </xdr:from>
    <xdr:to>
      <xdr:col>17</xdr:col>
      <xdr:colOff>615641</xdr:colOff>
      <xdr:row>42</xdr:row>
      <xdr:rowOff>59972</xdr:rowOff>
    </xdr:to>
    <xdr:pic>
      <xdr:nvPicPr>
        <xdr:cNvPr id="7" name="Image 6">
          <a:extLst>
            <a:ext uri="{FF2B5EF4-FFF2-40B4-BE49-F238E27FC236}">
              <a16:creationId xmlns:a16="http://schemas.microsoft.com/office/drawing/2014/main" id="{BAB47C7C-EE23-4A89-A916-3669872F0F89}"/>
            </a:ext>
          </a:extLst>
        </xdr:cNvPr>
        <xdr:cNvPicPr>
          <a:picLocks noChangeAspect="1"/>
        </xdr:cNvPicPr>
      </xdr:nvPicPr>
      <xdr:blipFill>
        <a:blip xmlns:r="http://schemas.openxmlformats.org/officeDocument/2006/relationships" r:embed="rId6"/>
        <a:stretch>
          <a:fillRect/>
        </a:stretch>
      </xdr:blipFill>
      <xdr:spPr>
        <a:xfrm>
          <a:off x="15700022" y="8783461"/>
          <a:ext cx="1000169" cy="560211"/>
        </a:xfrm>
        <a:prstGeom prst="rect">
          <a:avLst/>
        </a:prstGeom>
      </xdr:spPr>
    </xdr:pic>
    <xdr:clientData/>
  </xdr:twoCellAnchor>
  <xdr:twoCellAnchor editAs="oneCell">
    <xdr:from>
      <xdr:col>15</xdr:col>
      <xdr:colOff>599722</xdr:colOff>
      <xdr:row>21</xdr:row>
      <xdr:rowOff>278695</xdr:rowOff>
    </xdr:from>
    <xdr:to>
      <xdr:col>16</xdr:col>
      <xdr:colOff>717394</xdr:colOff>
      <xdr:row>26</xdr:row>
      <xdr:rowOff>78377</xdr:rowOff>
    </xdr:to>
    <xdr:pic>
      <xdr:nvPicPr>
        <xdr:cNvPr id="8" name="Picture 4">
          <a:extLst>
            <a:ext uri="{FF2B5EF4-FFF2-40B4-BE49-F238E27FC236}">
              <a16:creationId xmlns:a16="http://schemas.microsoft.com/office/drawing/2014/main" id="{67E6DF61-4C26-48F5-B750-E5DC8CC99042}"/>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60272" y="571429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21</xdr:row>
      <xdr:rowOff>169335</xdr:rowOff>
    </xdr:from>
    <xdr:to>
      <xdr:col>13</xdr:col>
      <xdr:colOff>158752</xdr:colOff>
      <xdr:row>24</xdr:row>
      <xdr:rowOff>29466</xdr:rowOff>
    </xdr:to>
    <xdr:pic>
      <xdr:nvPicPr>
        <xdr:cNvPr id="9" name="Image 8">
          <a:extLst>
            <a:ext uri="{FF2B5EF4-FFF2-40B4-BE49-F238E27FC236}">
              <a16:creationId xmlns:a16="http://schemas.microsoft.com/office/drawing/2014/main" id="{683DF81A-B1C3-433C-9162-2607E0645522}"/>
            </a:ext>
          </a:extLst>
        </xdr:cNvPr>
        <xdr:cNvPicPr/>
      </xdr:nvPicPr>
      <xdr:blipFill>
        <a:blip xmlns:r="http://schemas.openxmlformats.org/officeDocument/2006/relationships" r:embed="rId8" cstate="print"/>
        <a:stretch>
          <a:fillRect/>
        </a:stretch>
      </xdr:blipFill>
      <xdr:spPr>
        <a:xfrm>
          <a:off x="11922266" y="560493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27</xdr:row>
      <xdr:rowOff>95249</xdr:rowOff>
    </xdr:from>
    <xdr:to>
      <xdr:col>13</xdr:col>
      <xdr:colOff>310656</xdr:colOff>
      <xdr:row>29</xdr:row>
      <xdr:rowOff>43615</xdr:rowOff>
    </xdr:to>
    <xdr:pic>
      <xdr:nvPicPr>
        <xdr:cNvPr id="10" name="Image 9">
          <a:extLst>
            <a:ext uri="{FF2B5EF4-FFF2-40B4-BE49-F238E27FC236}">
              <a16:creationId xmlns:a16="http://schemas.microsoft.com/office/drawing/2014/main" id="{06CD1A70-9BF4-4922-88B6-55411059C870}"/>
            </a:ext>
          </a:extLst>
        </xdr:cNvPr>
        <xdr:cNvPicPr>
          <a:picLocks noChangeAspect="1"/>
        </xdr:cNvPicPr>
      </xdr:nvPicPr>
      <xdr:blipFill>
        <a:blip xmlns:r="http://schemas.openxmlformats.org/officeDocument/2006/relationships" r:embed="rId9"/>
        <a:stretch>
          <a:fillRect/>
        </a:stretch>
      </xdr:blipFill>
      <xdr:spPr>
        <a:xfrm>
          <a:off x="12020550" y="6762749"/>
          <a:ext cx="1326656" cy="583366"/>
        </a:xfrm>
        <a:prstGeom prst="rect">
          <a:avLst/>
        </a:prstGeom>
      </xdr:spPr>
    </xdr:pic>
    <xdr:clientData/>
  </xdr:twoCellAnchor>
  <xdr:twoCellAnchor editAs="oneCell">
    <xdr:from>
      <xdr:col>15</xdr:col>
      <xdr:colOff>676183</xdr:colOff>
      <xdr:row>27</xdr:row>
      <xdr:rowOff>229306</xdr:rowOff>
    </xdr:from>
    <xdr:to>
      <xdr:col>17</xdr:col>
      <xdr:colOff>476037</xdr:colOff>
      <xdr:row>31</xdr:row>
      <xdr:rowOff>47779</xdr:rowOff>
    </xdr:to>
    <xdr:pic>
      <xdr:nvPicPr>
        <xdr:cNvPr id="11" name="Picture 2">
          <a:extLst>
            <a:ext uri="{FF2B5EF4-FFF2-40B4-BE49-F238E27FC236}">
              <a16:creationId xmlns:a16="http://schemas.microsoft.com/office/drawing/2014/main" id="{4887F127-3594-4537-AA78-DD0F7673B2A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236733" y="6896806"/>
          <a:ext cx="1323854" cy="758274"/>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21</xdr:row>
      <xdr:rowOff>324557</xdr:rowOff>
    </xdr:from>
    <xdr:to>
      <xdr:col>15</xdr:col>
      <xdr:colOff>194149</xdr:colOff>
      <xdr:row>32</xdr:row>
      <xdr:rowOff>8468</xdr:rowOff>
    </xdr:to>
    <xdr:pic>
      <xdr:nvPicPr>
        <xdr:cNvPr id="12" name="Image 11">
          <a:extLst>
            <a:ext uri="{FF2B5EF4-FFF2-40B4-BE49-F238E27FC236}">
              <a16:creationId xmlns:a16="http://schemas.microsoft.com/office/drawing/2014/main" id="{34FEF1F8-5F29-494D-BB62-0656A9405803}"/>
            </a:ext>
          </a:extLst>
        </xdr:cNvPr>
        <xdr:cNvPicPr>
          <a:picLocks noChangeAspect="1"/>
        </xdr:cNvPicPr>
      </xdr:nvPicPr>
      <xdr:blipFill>
        <a:blip xmlns:r="http://schemas.openxmlformats.org/officeDocument/2006/relationships" r:embed="rId11"/>
        <a:stretch>
          <a:fillRect/>
        </a:stretch>
      </xdr:blipFill>
      <xdr:spPr>
        <a:xfrm>
          <a:off x="13660966" y="5760157"/>
          <a:ext cx="1093733" cy="2008011"/>
        </a:xfrm>
        <a:prstGeom prst="rect">
          <a:avLst/>
        </a:prstGeom>
      </xdr:spPr>
    </xdr:pic>
    <xdr:clientData/>
  </xdr:twoCellAnchor>
  <xdr:twoCellAnchor editAs="oneCell">
    <xdr:from>
      <xdr:col>12</xdr:col>
      <xdr:colOff>134783</xdr:colOff>
      <xdr:row>31</xdr:row>
      <xdr:rowOff>108527</xdr:rowOff>
    </xdr:from>
    <xdr:to>
      <xdr:col>13</xdr:col>
      <xdr:colOff>381289</xdr:colOff>
      <xdr:row>39</xdr:row>
      <xdr:rowOff>20180</xdr:rowOff>
    </xdr:to>
    <xdr:pic>
      <xdr:nvPicPr>
        <xdr:cNvPr id="13" name="Image 12">
          <a:extLst>
            <a:ext uri="{FF2B5EF4-FFF2-40B4-BE49-F238E27FC236}">
              <a16:creationId xmlns:a16="http://schemas.microsoft.com/office/drawing/2014/main" id="{066330D2-F291-4A39-9163-0A9A1989FC3A}"/>
            </a:ext>
          </a:extLst>
        </xdr:cNvPr>
        <xdr:cNvPicPr>
          <a:picLocks noChangeAspect="1"/>
        </xdr:cNvPicPr>
      </xdr:nvPicPr>
      <xdr:blipFill>
        <a:blip xmlns:r="http://schemas.openxmlformats.org/officeDocument/2006/relationships" r:embed="rId12"/>
        <a:stretch>
          <a:fillRect/>
        </a:stretch>
      </xdr:blipFill>
      <xdr:spPr>
        <a:xfrm>
          <a:off x="12409333" y="7715827"/>
          <a:ext cx="1008506" cy="113085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13</xdr:col>
      <xdr:colOff>292806</xdr:colOff>
      <xdr:row>18</xdr:row>
      <xdr:rowOff>204612</xdr:rowOff>
    </xdr:from>
    <xdr:to>
      <xdr:col>14</xdr:col>
      <xdr:colOff>177252</xdr:colOff>
      <xdr:row>21</xdr:row>
      <xdr:rowOff>21167</xdr:rowOff>
    </xdr:to>
    <xdr:pic>
      <xdr:nvPicPr>
        <xdr:cNvPr id="2" name="Image 1">
          <a:extLst>
            <a:ext uri="{FF2B5EF4-FFF2-40B4-BE49-F238E27FC236}">
              <a16:creationId xmlns:a16="http://schemas.microsoft.com/office/drawing/2014/main" id="{EA4049EA-59EE-4218-B545-CA9DB75D34B5}"/>
            </a:ext>
          </a:extLst>
        </xdr:cNvPr>
        <xdr:cNvPicPr>
          <a:picLocks noChangeAspect="1"/>
        </xdr:cNvPicPr>
      </xdr:nvPicPr>
      <xdr:blipFill>
        <a:blip xmlns:r="http://schemas.openxmlformats.org/officeDocument/2006/relationships" r:embed="rId1"/>
        <a:stretch>
          <a:fillRect/>
        </a:stretch>
      </xdr:blipFill>
      <xdr:spPr>
        <a:xfrm>
          <a:off x="13284906" y="5290962"/>
          <a:ext cx="646446" cy="584905"/>
        </a:xfrm>
        <a:prstGeom prst="rect">
          <a:avLst/>
        </a:prstGeom>
      </xdr:spPr>
    </xdr:pic>
    <xdr:clientData/>
  </xdr:twoCellAnchor>
  <xdr:twoCellAnchor editAs="oneCell">
    <xdr:from>
      <xdr:col>14</xdr:col>
      <xdr:colOff>391583</xdr:colOff>
      <xdr:row>28</xdr:row>
      <xdr:rowOff>31749</xdr:rowOff>
    </xdr:from>
    <xdr:to>
      <xdr:col>15</xdr:col>
      <xdr:colOff>275166</xdr:colOff>
      <xdr:row>32</xdr:row>
      <xdr:rowOff>136574</xdr:rowOff>
    </xdr:to>
    <xdr:pic>
      <xdr:nvPicPr>
        <xdr:cNvPr id="3" name="Image 2">
          <a:extLst>
            <a:ext uri="{FF2B5EF4-FFF2-40B4-BE49-F238E27FC236}">
              <a16:creationId xmlns:a16="http://schemas.microsoft.com/office/drawing/2014/main" id="{267272E9-54B3-4965-958D-3F924086516C}"/>
            </a:ext>
          </a:extLst>
        </xdr:cNvPr>
        <xdr:cNvPicPr>
          <a:picLocks noChangeAspect="1"/>
        </xdr:cNvPicPr>
      </xdr:nvPicPr>
      <xdr:blipFill>
        <a:blip xmlns:r="http://schemas.openxmlformats.org/officeDocument/2006/relationships" r:embed="rId2"/>
        <a:stretch>
          <a:fillRect/>
        </a:stretch>
      </xdr:blipFill>
      <xdr:spPr>
        <a:xfrm>
          <a:off x="14145683" y="7289799"/>
          <a:ext cx="645583" cy="714425"/>
        </a:xfrm>
        <a:prstGeom prst="rect">
          <a:avLst/>
        </a:prstGeom>
      </xdr:spPr>
    </xdr:pic>
    <xdr:clientData/>
  </xdr:twoCellAnchor>
  <xdr:twoCellAnchor editAs="oneCell">
    <xdr:from>
      <xdr:col>17</xdr:col>
      <xdr:colOff>56445</xdr:colOff>
      <xdr:row>19</xdr:row>
      <xdr:rowOff>141110</xdr:rowOff>
    </xdr:from>
    <xdr:to>
      <xdr:col>17</xdr:col>
      <xdr:colOff>552981</xdr:colOff>
      <xdr:row>24</xdr:row>
      <xdr:rowOff>127000</xdr:rowOff>
    </xdr:to>
    <xdr:pic>
      <xdr:nvPicPr>
        <xdr:cNvPr id="4" name="Image 3">
          <a:extLst>
            <a:ext uri="{FF2B5EF4-FFF2-40B4-BE49-F238E27FC236}">
              <a16:creationId xmlns:a16="http://schemas.microsoft.com/office/drawing/2014/main" id="{BFCE999A-3B34-4277-928E-0090F1D9F1C8}"/>
            </a:ext>
          </a:extLst>
        </xdr:cNvPr>
        <xdr:cNvPicPr>
          <a:picLocks noChangeAspect="1"/>
        </xdr:cNvPicPr>
      </xdr:nvPicPr>
      <xdr:blipFill>
        <a:blip xmlns:r="http://schemas.openxmlformats.org/officeDocument/2006/relationships" r:embed="rId3"/>
        <a:stretch>
          <a:fillRect/>
        </a:stretch>
      </xdr:blipFill>
      <xdr:spPr>
        <a:xfrm>
          <a:off x="16096545" y="5684660"/>
          <a:ext cx="496536" cy="760590"/>
        </a:xfrm>
        <a:prstGeom prst="rect">
          <a:avLst/>
        </a:prstGeom>
      </xdr:spPr>
    </xdr:pic>
    <xdr:clientData/>
  </xdr:twoCellAnchor>
  <xdr:twoCellAnchor editAs="oneCell">
    <xdr:from>
      <xdr:col>15</xdr:col>
      <xdr:colOff>176390</xdr:colOff>
      <xdr:row>31</xdr:row>
      <xdr:rowOff>95249</xdr:rowOff>
    </xdr:from>
    <xdr:to>
      <xdr:col>16</xdr:col>
      <xdr:colOff>35278</xdr:colOff>
      <xdr:row>36</xdr:row>
      <xdr:rowOff>55792</xdr:rowOff>
    </xdr:to>
    <xdr:pic>
      <xdr:nvPicPr>
        <xdr:cNvPr id="5" name="Image 4">
          <a:extLst>
            <a:ext uri="{FF2B5EF4-FFF2-40B4-BE49-F238E27FC236}">
              <a16:creationId xmlns:a16="http://schemas.microsoft.com/office/drawing/2014/main" id="{4D302D4B-89A8-454F-8E1E-3C7BE4640CC0}"/>
            </a:ext>
          </a:extLst>
        </xdr:cNvPr>
        <xdr:cNvPicPr>
          <a:picLocks noChangeAspect="1"/>
        </xdr:cNvPicPr>
      </xdr:nvPicPr>
      <xdr:blipFill>
        <a:blip xmlns:r="http://schemas.openxmlformats.org/officeDocument/2006/relationships" r:embed="rId4"/>
        <a:stretch>
          <a:fillRect/>
        </a:stretch>
      </xdr:blipFill>
      <xdr:spPr>
        <a:xfrm>
          <a:off x="14692490" y="7810499"/>
          <a:ext cx="620888" cy="722543"/>
        </a:xfrm>
        <a:prstGeom prst="rect">
          <a:avLst/>
        </a:prstGeom>
      </xdr:spPr>
    </xdr:pic>
    <xdr:clientData/>
  </xdr:twoCellAnchor>
  <xdr:twoCellAnchor editAs="oneCell">
    <xdr:from>
      <xdr:col>16</xdr:col>
      <xdr:colOff>504474</xdr:colOff>
      <xdr:row>31</xdr:row>
      <xdr:rowOff>28221</xdr:rowOff>
    </xdr:from>
    <xdr:to>
      <xdr:col>18</xdr:col>
      <xdr:colOff>380080</xdr:colOff>
      <xdr:row>35</xdr:row>
      <xdr:rowOff>101215</xdr:rowOff>
    </xdr:to>
    <xdr:pic>
      <xdr:nvPicPr>
        <xdr:cNvPr id="6" name="Image 5">
          <a:extLst>
            <a:ext uri="{FF2B5EF4-FFF2-40B4-BE49-F238E27FC236}">
              <a16:creationId xmlns:a16="http://schemas.microsoft.com/office/drawing/2014/main" id="{FBA8F371-40CD-473D-B046-643EAC12114D}"/>
            </a:ext>
          </a:extLst>
        </xdr:cNvPr>
        <xdr:cNvPicPr>
          <a:picLocks noChangeAspect="1"/>
        </xdr:cNvPicPr>
      </xdr:nvPicPr>
      <xdr:blipFill>
        <a:blip xmlns:r="http://schemas.openxmlformats.org/officeDocument/2006/relationships" r:embed="rId5"/>
        <a:stretch>
          <a:fillRect/>
        </a:stretch>
      </xdr:blipFill>
      <xdr:spPr>
        <a:xfrm rot="20700000">
          <a:off x="15782574" y="7743471"/>
          <a:ext cx="1399606" cy="682594"/>
        </a:xfrm>
        <a:prstGeom prst="rect">
          <a:avLst/>
        </a:prstGeom>
      </xdr:spPr>
    </xdr:pic>
    <xdr:clientData/>
  </xdr:twoCellAnchor>
  <xdr:twoCellAnchor editAs="oneCell">
    <xdr:from>
      <xdr:col>16</xdr:col>
      <xdr:colOff>377472</xdr:colOff>
      <xdr:row>35</xdr:row>
      <xdr:rowOff>109361</xdr:rowOff>
    </xdr:from>
    <xdr:to>
      <xdr:col>17</xdr:col>
      <xdr:colOff>615641</xdr:colOff>
      <xdr:row>39</xdr:row>
      <xdr:rowOff>59972</xdr:rowOff>
    </xdr:to>
    <xdr:pic>
      <xdr:nvPicPr>
        <xdr:cNvPr id="7" name="Image 6">
          <a:extLst>
            <a:ext uri="{FF2B5EF4-FFF2-40B4-BE49-F238E27FC236}">
              <a16:creationId xmlns:a16="http://schemas.microsoft.com/office/drawing/2014/main" id="{2AA98692-B7D5-4BBA-8108-C30EADDBA143}"/>
            </a:ext>
          </a:extLst>
        </xdr:cNvPr>
        <xdr:cNvPicPr>
          <a:picLocks noChangeAspect="1"/>
        </xdr:cNvPicPr>
      </xdr:nvPicPr>
      <xdr:blipFill>
        <a:blip xmlns:r="http://schemas.openxmlformats.org/officeDocument/2006/relationships" r:embed="rId6"/>
        <a:stretch>
          <a:fillRect/>
        </a:stretch>
      </xdr:blipFill>
      <xdr:spPr>
        <a:xfrm>
          <a:off x="15655572" y="8434211"/>
          <a:ext cx="1000169" cy="560211"/>
        </a:xfrm>
        <a:prstGeom prst="rect">
          <a:avLst/>
        </a:prstGeom>
      </xdr:spPr>
    </xdr:pic>
    <xdr:clientData/>
  </xdr:twoCellAnchor>
  <xdr:twoCellAnchor editAs="oneCell">
    <xdr:from>
      <xdr:col>15</xdr:col>
      <xdr:colOff>599722</xdr:colOff>
      <xdr:row>18</xdr:row>
      <xdr:rowOff>278695</xdr:rowOff>
    </xdr:from>
    <xdr:to>
      <xdr:col>16</xdr:col>
      <xdr:colOff>717394</xdr:colOff>
      <xdr:row>23</xdr:row>
      <xdr:rowOff>78377</xdr:rowOff>
    </xdr:to>
    <xdr:pic>
      <xdr:nvPicPr>
        <xdr:cNvPr id="8" name="Picture 4">
          <a:extLst>
            <a:ext uri="{FF2B5EF4-FFF2-40B4-BE49-F238E27FC236}">
              <a16:creationId xmlns:a16="http://schemas.microsoft.com/office/drawing/2014/main" id="{50549E08-C4E6-4724-A1D3-3C65E1C8CD2B}"/>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115822" y="5365045"/>
          <a:ext cx="879672" cy="87283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409716</xdr:colOff>
      <xdr:row>18</xdr:row>
      <xdr:rowOff>169335</xdr:rowOff>
    </xdr:from>
    <xdr:to>
      <xdr:col>13</xdr:col>
      <xdr:colOff>158752</xdr:colOff>
      <xdr:row>21</xdr:row>
      <xdr:rowOff>29466</xdr:rowOff>
    </xdr:to>
    <xdr:pic>
      <xdr:nvPicPr>
        <xdr:cNvPr id="9" name="Image 8">
          <a:extLst>
            <a:ext uri="{FF2B5EF4-FFF2-40B4-BE49-F238E27FC236}">
              <a16:creationId xmlns:a16="http://schemas.microsoft.com/office/drawing/2014/main" id="{66D74529-B416-47C8-9CF8-0C6FA9BBA83E}"/>
            </a:ext>
          </a:extLst>
        </xdr:cNvPr>
        <xdr:cNvPicPr/>
      </xdr:nvPicPr>
      <xdr:blipFill>
        <a:blip xmlns:r="http://schemas.openxmlformats.org/officeDocument/2006/relationships" r:embed="rId8" cstate="print"/>
        <a:stretch>
          <a:fillRect/>
        </a:stretch>
      </xdr:blipFill>
      <xdr:spPr>
        <a:xfrm>
          <a:off x="11877816" y="5255685"/>
          <a:ext cx="1273036" cy="62848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508000</xdr:colOff>
      <xdr:row>24</xdr:row>
      <xdr:rowOff>95249</xdr:rowOff>
    </xdr:from>
    <xdr:to>
      <xdr:col>13</xdr:col>
      <xdr:colOff>310656</xdr:colOff>
      <xdr:row>26</xdr:row>
      <xdr:rowOff>43615</xdr:rowOff>
    </xdr:to>
    <xdr:pic>
      <xdr:nvPicPr>
        <xdr:cNvPr id="10" name="Image 9">
          <a:extLst>
            <a:ext uri="{FF2B5EF4-FFF2-40B4-BE49-F238E27FC236}">
              <a16:creationId xmlns:a16="http://schemas.microsoft.com/office/drawing/2014/main" id="{15FD473A-78AB-4A3E-A672-521CC4887913}"/>
            </a:ext>
          </a:extLst>
        </xdr:cNvPr>
        <xdr:cNvPicPr>
          <a:picLocks noChangeAspect="1"/>
        </xdr:cNvPicPr>
      </xdr:nvPicPr>
      <xdr:blipFill>
        <a:blip xmlns:r="http://schemas.openxmlformats.org/officeDocument/2006/relationships" r:embed="rId9"/>
        <a:stretch>
          <a:fillRect/>
        </a:stretch>
      </xdr:blipFill>
      <xdr:spPr>
        <a:xfrm>
          <a:off x="11976100" y="6413499"/>
          <a:ext cx="1326656" cy="583366"/>
        </a:xfrm>
        <a:prstGeom prst="rect">
          <a:avLst/>
        </a:prstGeom>
      </xdr:spPr>
    </xdr:pic>
    <xdr:clientData/>
  </xdr:twoCellAnchor>
  <xdr:twoCellAnchor editAs="oneCell">
    <xdr:from>
      <xdr:col>15</xdr:col>
      <xdr:colOff>676183</xdr:colOff>
      <xdr:row>24</xdr:row>
      <xdr:rowOff>229306</xdr:rowOff>
    </xdr:from>
    <xdr:to>
      <xdr:col>17</xdr:col>
      <xdr:colOff>476037</xdr:colOff>
      <xdr:row>28</xdr:row>
      <xdr:rowOff>47779</xdr:rowOff>
    </xdr:to>
    <xdr:pic>
      <xdr:nvPicPr>
        <xdr:cNvPr id="11" name="Picture 2">
          <a:extLst>
            <a:ext uri="{FF2B5EF4-FFF2-40B4-BE49-F238E27FC236}">
              <a16:creationId xmlns:a16="http://schemas.microsoft.com/office/drawing/2014/main" id="{F708862B-BE56-44D7-9C94-F1D7B10B28B7}"/>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192283" y="6547556"/>
          <a:ext cx="1323854" cy="75827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13</xdr:col>
      <xdr:colOff>624416</xdr:colOff>
      <xdr:row>18</xdr:row>
      <xdr:rowOff>324557</xdr:rowOff>
    </xdr:from>
    <xdr:to>
      <xdr:col>15</xdr:col>
      <xdr:colOff>194149</xdr:colOff>
      <xdr:row>29</xdr:row>
      <xdr:rowOff>8468</xdr:rowOff>
    </xdr:to>
    <xdr:pic>
      <xdr:nvPicPr>
        <xdr:cNvPr id="12" name="Image 11">
          <a:extLst>
            <a:ext uri="{FF2B5EF4-FFF2-40B4-BE49-F238E27FC236}">
              <a16:creationId xmlns:a16="http://schemas.microsoft.com/office/drawing/2014/main" id="{7E576DA4-192B-4486-BD51-A85B33C2775E}"/>
            </a:ext>
          </a:extLst>
        </xdr:cNvPr>
        <xdr:cNvPicPr>
          <a:picLocks noChangeAspect="1"/>
        </xdr:cNvPicPr>
      </xdr:nvPicPr>
      <xdr:blipFill>
        <a:blip xmlns:r="http://schemas.openxmlformats.org/officeDocument/2006/relationships" r:embed="rId11"/>
        <a:stretch>
          <a:fillRect/>
        </a:stretch>
      </xdr:blipFill>
      <xdr:spPr>
        <a:xfrm>
          <a:off x="13616516" y="5410907"/>
          <a:ext cx="1093733" cy="2008011"/>
        </a:xfrm>
        <a:prstGeom prst="rect">
          <a:avLst/>
        </a:prstGeom>
      </xdr:spPr>
    </xdr:pic>
    <xdr:clientData/>
  </xdr:twoCellAnchor>
  <xdr:twoCellAnchor editAs="oneCell">
    <xdr:from>
      <xdr:col>12</xdr:col>
      <xdr:colOff>134783</xdr:colOff>
      <xdr:row>28</xdr:row>
      <xdr:rowOff>108527</xdr:rowOff>
    </xdr:from>
    <xdr:to>
      <xdr:col>13</xdr:col>
      <xdr:colOff>381289</xdr:colOff>
      <xdr:row>36</xdr:row>
      <xdr:rowOff>20180</xdr:rowOff>
    </xdr:to>
    <xdr:pic>
      <xdr:nvPicPr>
        <xdr:cNvPr id="13" name="Image 12">
          <a:extLst>
            <a:ext uri="{FF2B5EF4-FFF2-40B4-BE49-F238E27FC236}">
              <a16:creationId xmlns:a16="http://schemas.microsoft.com/office/drawing/2014/main" id="{7A30DFA2-72F9-495F-893C-0115AF116B94}"/>
            </a:ext>
          </a:extLst>
        </xdr:cNvPr>
        <xdr:cNvPicPr>
          <a:picLocks noChangeAspect="1"/>
        </xdr:cNvPicPr>
      </xdr:nvPicPr>
      <xdr:blipFill>
        <a:blip xmlns:r="http://schemas.openxmlformats.org/officeDocument/2006/relationships" r:embed="rId12"/>
        <a:stretch>
          <a:fillRect/>
        </a:stretch>
      </xdr:blipFill>
      <xdr:spPr>
        <a:xfrm>
          <a:off x="12364883" y="7366577"/>
          <a:ext cx="1008506" cy="11308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179868</xdr:colOff>
      <xdr:row>15</xdr:row>
      <xdr:rowOff>173717</xdr:rowOff>
    </xdr:from>
    <xdr:to>
      <xdr:col>5</xdr:col>
      <xdr:colOff>85943</xdr:colOff>
      <xdr:row>20</xdr:row>
      <xdr:rowOff>177986</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2892225" y="2895146"/>
          <a:ext cx="1430075" cy="91141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561744</xdr:colOff>
      <xdr:row>13</xdr:row>
      <xdr:rowOff>46382</xdr:rowOff>
    </xdr:from>
    <xdr:to>
      <xdr:col>6</xdr:col>
      <xdr:colOff>440878</xdr:colOff>
      <xdr:row>17</xdr:row>
      <xdr:rowOff>1356</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748289" y="2447837"/>
          <a:ext cx="1403134" cy="693883"/>
        </a:xfrm>
        <a:prstGeom prst="rect">
          <a:avLst/>
        </a:prstGeom>
      </xdr:spPr>
    </xdr:pic>
    <xdr:clientData/>
  </xdr:twoCellAnchor>
  <xdr:twoCellAnchor editAs="oneCell">
    <xdr:from>
      <xdr:col>2</xdr:col>
      <xdr:colOff>495469</xdr:colOff>
      <xdr:row>10</xdr:row>
      <xdr:rowOff>49806</xdr:rowOff>
    </xdr:from>
    <xdr:to>
      <xdr:col>4</xdr:col>
      <xdr:colOff>301653</xdr:colOff>
      <xdr:row>13</xdr:row>
      <xdr:rowOff>100157</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445826" y="1864092"/>
          <a:ext cx="1330184" cy="594636"/>
        </a:xfrm>
        <a:prstGeom prst="rect">
          <a:avLst/>
        </a:prstGeom>
      </xdr:spPr>
    </xdr:pic>
    <xdr:clientData/>
  </xdr:twoCellAnchor>
  <xdr:twoCellAnchor editAs="oneCell">
    <xdr:from>
      <xdr:col>12</xdr:col>
      <xdr:colOff>174082</xdr:colOff>
      <xdr:row>29</xdr:row>
      <xdr:rowOff>83741</xdr:rowOff>
    </xdr:from>
    <xdr:to>
      <xdr:col>13</xdr:col>
      <xdr:colOff>339560</xdr:colOff>
      <xdr:row>34</xdr:row>
      <xdr:rowOff>127288</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456627" y="5440832"/>
          <a:ext cx="927478" cy="967183"/>
        </a:xfrm>
        <a:prstGeom prst="rect">
          <a:avLst/>
        </a:prstGeom>
      </xdr:spPr>
    </xdr:pic>
    <xdr:clientData/>
  </xdr:twoCellAnchor>
  <xdr:twoCellAnchor editAs="oneCell">
    <xdr:from>
      <xdr:col>3</xdr:col>
      <xdr:colOff>388711</xdr:colOff>
      <xdr:row>23</xdr:row>
      <xdr:rowOff>93436</xdr:rowOff>
    </xdr:from>
    <xdr:to>
      <xdr:col>5</xdr:col>
      <xdr:colOff>411843</xdr:colOff>
      <xdr:row>29</xdr:row>
      <xdr:rowOff>170905</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3101068" y="4266293"/>
          <a:ext cx="1547132" cy="1166041"/>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7</xdr:col>
      <xdr:colOff>209385</xdr:colOff>
      <xdr:row>4</xdr:row>
      <xdr:rowOff>68901</xdr:rowOff>
    </xdr:from>
    <xdr:to>
      <xdr:col>7</xdr:col>
      <xdr:colOff>736334</xdr:colOff>
      <xdr:row>9</xdr:row>
      <xdr:rowOff>137409</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5681930" y="807810"/>
          <a:ext cx="526949" cy="992144"/>
        </a:xfrm>
        <a:prstGeom prst="rect">
          <a:avLst/>
        </a:prstGeom>
      </xdr:spPr>
    </xdr:pic>
    <xdr:clientData/>
  </xdr:twoCellAnchor>
  <xdr:twoCellAnchor editAs="oneCell">
    <xdr:from>
      <xdr:col>9</xdr:col>
      <xdr:colOff>220047</xdr:colOff>
      <xdr:row>26</xdr:row>
      <xdr:rowOff>97806</xdr:rowOff>
    </xdr:from>
    <xdr:to>
      <xdr:col>11</xdr:col>
      <xdr:colOff>389341</xdr:colOff>
      <xdr:row>37</xdr:row>
      <xdr:rowOff>168234</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7216592" y="4900715"/>
          <a:ext cx="1693294" cy="2102428"/>
        </a:xfrm>
        <a:prstGeom prst="rect">
          <a:avLst/>
        </a:prstGeom>
      </xdr:spPr>
    </xdr:pic>
    <xdr:clientData/>
  </xdr:twoCellAnchor>
  <xdr:twoCellAnchor editAs="oneCell">
    <xdr:from>
      <xdr:col>0</xdr:col>
      <xdr:colOff>611909</xdr:colOff>
      <xdr:row>22</xdr:row>
      <xdr:rowOff>1</xdr:rowOff>
    </xdr:from>
    <xdr:to>
      <xdr:col>3</xdr:col>
      <xdr:colOff>263814</xdr:colOff>
      <xdr:row>28</xdr:row>
      <xdr:rowOff>167641</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611909" y="4064001"/>
          <a:ext cx="2076450" cy="1276004"/>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twoCellAnchor editAs="oneCell">
    <xdr:from>
      <xdr:col>19</xdr:col>
      <xdr:colOff>577273</xdr:colOff>
      <xdr:row>12</xdr:row>
      <xdr:rowOff>11546</xdr:rowOff>
    </xdr:from>
    <xdr:to>
      <xdr:col>21</xdr:col>
      <xdr:colOff>722277</xdr:colOff>
      <xdr:row>26</xdr:row>
      <xdr:rowOff>39254</xdr:rowOff>
    </xdr:to>
    <xdr:pic>
      <xdr:nvPicPr>
        <xdr:cNvPr id="4" name="Image 3">
          <a:extLst>
            <a:ext uri="{FF2B5EF4-FFF2-40B4-BE49-F238E27FC236}">
              <a16:creationId xmlns:a16="http://schemas.microsoft.com/office/drawing/2014/main" id="{19FC147E-89DF-4B13-BA1D-1C942E576FE4}"/>
            </a:ext>
          </a:extLst>
        </xdr:cNvPr>
        <xdr:cNvPicPr>
          <a:picLocks noChangeAspect="1"/>
        </xdr:cNvPicPr>
      </xdr:nvPicPr>
      <xdr:blipFill>
        <a:blip xmlns:r="http://schemas.openxmlformats.org/officeDocument/2006/relationships" r:embed="rId15"/>
        <a:stretch>
          <a:fillRect/>
        </a:stretch>
      </xdr:blipFill>
      <xdr:spPr>
        <a:xfrm>
          <a:off x="15193818" y="2228273"/>
          <a:ext cx="1669004" cy="2613890"/>
        </a:xfrm>
        <a:prstGeom prst="rect">
          <a:avLst/>
        </a:prstGeom>
      </xdr:spPr>
    </xdr:pic>
    <xdr:clientData/>
  </xdr:twoCellAnchor>
  <xdr:twoCellAnchor editAs="oneCell">
    <xdr:from>
      <xdr:col>23</xdr:col>
      <xdr:colOff>226858</xdr:colOff>
      <xdr:row>19</xdr:row>
      <xdr:rowOff>46183</xdr:rowOff>
    </xdr:from>
    <xdr:to>
      <xdr:col>24</xdr:col>
      <xdr:colOff>473364</xdr:colOff>
      <xdr:row>25</xdr:row>
      <xdr:rowOff>91248</xdr:rowOff>
    </xdr:to>
    <xdr:pic>
      <xdr:nvPicPr>
        <xdr:cNvPr id="5" name="Image 4">
          <a:extLst>
            <a:ext uri="{FF2B5EF4-FFF2-40B4-BE49-F238E27FC236}">
              <a16:creationId xmlns:a16="http://schemas.microsoft.com/office/drawing/2014/main" id="{93D9D959-6E60-4E12-BB05-9119D1294AC9}"/>
            </a:ext>
          </a:extLst>
        </xdr:cNvPr>
        <xdr:cNvPicPr>
          <a:picLocks noChangeAspect="1"/>
        </xdr:cNvPicPr>
      </xdr:nvPicPr>
      <xdr:blipFill>
        <a:blip xmlns:r="http://schemas.openxmlformats.org/officeDocument/2006/relationships" r:embed="rId16"/>
        <a:stretch>
          <a:fillRect/>
        </a:stretch>
      </xdr:blipFill>
      <xdr:spPr>
        <a:xfrm>
          <a:off x="17891403" y="3556001"/>
          <a:ext cx="1008506" cy="1153429"/>
        </a:xfrm>
        <a:prstGeom prst="rect">
          <a:avLst/>
        </a:prstGeom>
      </xdr:spPr>
    </xdr:pic>
    <xdr:clientData/>
  </xdr:twoCellAnchor>
  <xdr:twoCellAnchor editAs="oneCell">
    <xdr:from>
      <xdr:col>19</xdr:col>
      <xdr:colOff>508000</xdr:colOff>
      <xdr:row>26</xdr:row>
      <xdr:rowOff>57728</xdr:rowOff>
    </xdr:from>
    <xdr:to>
      <xdr:col>23</xdr:col>
      <xdr:colOff>527050</xdr:colOff>
      <xdr:row>44</xdr:row>
      <xdr:rowOff>161637</xdr:rowOff>
    </xdr:to>
    <xdr:pic>
      <xdr:nvPicPr>
        <xdr:cNvPr id="6" name="Image 5">
          <a:extLst>
            <a:ext uri="{FF2B5EF4-FFF2-40B4-BE49-F238E27FC236}">
              <a16:creationId xmlns:a16="http://schemas.microsoft.com/office/drawing/2014/main" id="{403C6DAD-1437-43E6-9AE4-6DF15CC98E26}"/>
            </a:ext>
          </a:extLst>
        </xdr:cNvPr>
        <xdr:cNvPicPr>
          <a:picLocks noChangeAspect="1"/>
        </xdr:cNvPicPr>
      </xdr:nvPicPr>
      <xdr:blipFill>
        <a:blip xmlns:r="http://schemas.openxmlformats.org/officeDocument/2006/relationships" r:embed="rId17"/>
        <a:stretch>
          <a:fillRect/>
        </a:stretch>
      </xdr:blipFill>
      <xdr:spPr>
        <a:xfrm>
          <a:off x="15124545" y="4860637"/>
          <a:ext cx="3067050" cy="3429000"/>
        </a:xfrm>
        <a:prstGeom prst="rect">
          <a:avLst/>
        </a:prstGeom>
      </xdr:spPr>
    </xdr:pic>
    <xdr:clientData/>
  </xdr:twoCellAnchor>
  <xdr:twoCellAnchor editAs="oneCell">
    <xdr:from>
      <xdr:col>23</xdr:col>
      <xdr:colOff>632763</xdr:colOff>
      <xdr:row>10</xdr:row>
      <xdr:rowOff>80818</xdr:rowOff>
    </xdr:from>
    <xdr:to>
      <xdr:col>26</xdr:col>
      <xdr:colOff>692727</xdr:colOff>
      <xdr:row>22</xdr:row>
      <xdr:rowOff>66098</xdr:rowOff>
    </xdr:to>
    <xdr:pic>
      <xdr:nvPicPr>
        <xdr:cNvPr id="11" name="Image 10">
          <a:extLst>
            <a:ext uri="{FF2B5EF4-FFF2-40B4-BE49-F238E27FC236}">
              <a16:creationId xmlns:a16="http://schemas.microsoft.com/office/drawing/2014/main" id="{680B821C-2A15-4B9F-9A95-B34E56656B70}"/>
            </a:ext>
          </a:extLst>
        </xdr:cNvPr>
        <xdr:cNvPicPr>
          <a:picLocks noChangeAspect="1"/>
        </xdr:cNvPicPr>
      </xdr:nvPicPr>
      <xdr:blipFill>
        <a:blip xmlns:r="http://schemas.openxmlformats.org/officeDocument/2006/relationships" r:embed="rId18"/>
        <a:stretch>
          <a:fillRect/>
        </a:stretch>
      </xdr:blipFill>
      <xdr:spPr>
        <a:xfrm>
          <a:off x="18297308" y="1928091"/>
          <a:ext cx="2345964" cy="2202007"/>
        </a:xfrm>
        <a:prstGeom prst="rect">
          <a:avLst/>
        </a:prstGeom>
      </xdr:spPr>
    </xdr:pic>
    <xdr:clientData/>
  </xdr:twoCellAnchor>
  <xdr:twoCellAnchor editAs="oneCell">
    <xdr:from>
      <xdr:col>14</xdr:col>
      <xdr:colOff>311728</xdr:colOff>
      <xdr:row>33</xdr:row>
      <xdr:rowOff>34637</xdr:rowOff>
    </xdr:from>
    <xdr:to>
      <xdr:col>16</xdr:col>
      <xdr:colOff>734292</xdr:colOff>
      <xdr:row>39</xdr:row>
      <xdr:rowOff>34637</xdr:rowOff>
    </xdr:to>
    <xdr:pic>
      <xdr:nvPicPr>
        <xdr:cNvPr id="22" name="Image 21">
          <a:extLst>
            <a:ext uri="{FF2B5EF4-FFF2-40B4-BE49-F238E27FC236}">
              <a16:creationId xmlns:a16="http://schemas.microsoft.com/office/drawing/2014/main" id="{CA171CE8-8D1B-4FE4-AB2F-B4E50FC12C9E}"/>
            </a:ext>
          </a:extLst>
        </xdr:cNvPr>
        <xdr:cNvPicPr>
          <a:picLocks noChangeAspect="1"/>
        </xdr:cNvPicPr>
      </xdr:nvPicPr>
      <xdr:blipFill>
        <a:blip xmlns:r="http://schemas.openxmlformats.org/officeDocument/2006/relationships" r:embed="rId19"/>
        <a:stretch>
          <a:fillRect/>
        </a:stretch>
      </xdr:blipFill>
      <xdr:spPr>
        <a:xfrm>
          <a:off x="11118273" y="6130637"/>
          <a:ext cx="1946564" cy="110836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FD4FE7-8C7C-471A-9E36-AB29BB8810A3}">
  <dimension ref="C1:Q21"/>
  <sheetViews>
    <sheetView tabSelected="1" zoomScale="80" zoomScaleNormal="80" workbookViewId="0">
      <selection activeCell="K9" activeCellId="1" sqref="K6 J1:K9"/>
    </sheetView>
  </sheetViews>
  <sheetFormatPr baseColWidth="10" defaultRowHeight="14.5"/>
  <cols>
    <col min="5" max="8" width="5" customWidth="1"/>
    <col min="10" max="10" width="6" customWidth="1"/>
    <col min="11" max="14" width="15" customWidth="1"/>
    <col min="15" max="15" width="3.54296875" customWidth="1"/>
  </cols>
  <sheetData>
    <row r="1" spans="3:17" ht="15" thickBot="1">
      <c r="C1" s="642" t="s">
        <v>705</v>
      </c>
      <c r="E1" s="619" t="s">
        <v>142</v>
      </c>
      <c r="F1" s="619" t="s">
        <v>189</v>
      </c>
      <c r="G1" s="619" t="s">
        <v>186</v>
      </c>
      <c r="H1" s="619" t="s">
        <v>190</v>
      </c>
      <c r="J1" s="621"/>
      <c r="K1" s="625" t="s">
        <v>102</v>
      </c>
      <c r="L1" s="626" t="s">
        <v>103</v>
      </c>
      <c r="M1" s="626" t="s">
        <v>104</v>
      </c>
      <c r="N1" s="627" t="s">
        <v>629</v>
      </c>
    </row>
    <row r="2" spans="3:17">
      <c r="C2" s="642"/>
      <c r="E2" s="1541" t="s">
        <v>186</v>
      </c>
      <c r="F2" s="1541" t="s">
        <v>190</v>
      </c>
      <c r="G2" s="1541" t="s">
        <v>187</v>
      </c>
      <c r="H2" s="617" t="s">
        <v>164</v>
      </c>
      <c r="J2" s="622" t="s">
        <v>140</v>
      </c>
      <c r="K2" s="639"/>
      <c r="L2" s="1546" t="s">
        <v>600</v>
      </c>
      <c r="M2" s="640"/>
      <c r="N2" s="628" t="s">
        <v>709</v>
      </c>
    </row>
    <row r="3" spans="3:17">
      <c r="C3" s="642"/>
      <c r="E3" s="617" t="s">
        <v>187</v>
      </c>
      <c r="F3" s="617" t="s">
        <v>164</v>
      </c>
      <c r="G3" s="617" t="s">
        <v>188</v>
      </c>
      <c r="H3" s="617" t="s">
        <v>165</v>
      </c>
      <c r="J3" s="623" t="s">
        <v>167</v>
      </c>
      <c r="K3" s="629" t="s">
        <v>709</v>
      </c>
      <c r="L3" s="630"/>
      <c r="M3" s="1547" t="s">
        <v>600</v>
      </c>
      <c r="N3" s="631"/>
    </row>
    <row r="4" spans="3:17">
      <c r="C4" s="642"/>
      <c r="E4" s="1541" t="s">
        <v>188</v>
      </c>
      <c r="F4" s="1541" t="s">
        <v>165</v>
      </c>
      <c r="G4" s="1541" t="s">
        <v>143</v>
      </c>
      <c r="H4" s="617" t="s">
        <v>166</v>
      </c>
      <c r="J4" s="623" t="s">
        <v>141</v>
      </c>
      <c r="K4" s="1542" t="s">
        <v>600</v>
      </c>
      <c r="L4" s="633"/>
      <c r="M4" s="630" t="s">
        <v>709</v>
      </c>
      <c r="N4" s="631"/>
    </row>
    <row r="5" spans="3:17">
      <c r="C5" s="642"/>
      <c r="E5" s="1549" t="s">
        <v>141</v>
      </c>
      <c r="F5" s="1541" t="s">
        <v>168</v>
      </c>
      <c r="G5" s="1541" t="s">
        <v>142</v>
      </c>
      <c r="H5" s="617" t="s">
        <v>189</v>
      </c>
      <c r="J5" s="623" t="s">
        <v>168</v>
      </c>
      <c r="K5" s="1548"/>
      <c r="L5" s="1543" t="s">
        <v>600</v>
      </c>
      <c r="M5" s="633" t="s">
        <v>709</v>
      </c>
      <c r="N5" s="631"/>
    </row>
    <row r="6" spans="3:17">
      <c r="C6" s="618"/>
      <c r="E6" s="617"/>
      <c r="F6" s="617"/>
      <c r="G6" s="617"/>
      <c r="H6" s="617"/>
      <c r="J6" s="623" t="s">
        <v>142</v>
      </c>
      <c r="K6" s="1551" t="s">
        <v>709</v>
      </c>
      <c r="L6" s="633"/>
      <c r="M6" s="1543" t="s">
        <v>600</v>
      </c>
      <c r="N6" s="636"/>
    </row>
    <row r="7" spans="3:17">
      <c r="C7" s="644" t="s">
        <v>707</v>
      </c>
      <c r="E7" s="619" t="s">
        <v>165</v>
      </c>
      <c r="F7" s="619" t="s">
        <v>143</v>
      </c>
      <c r="G7" s="619" t="s">
        <v>166</v>
      </c>
      <c r="H7" s="619" t="s">
        <v>140</v>
      </c>
      <c r="J7" s="623" t="s">
        <v>189</v>
      </c>
      <c r="K7" s="629"/>
      <c r="L7" s="634" t="s">
        <v>709</v>
      </c>
      <c r="M7" s="633"/>
      <c r="N7" s="635"/>
      <c r="O7" t="s">
        <v>718</v>
      </c>
    </row>
    <row r="8" spans="3:17">
      <c r="C8" s="644"/>
      <c r="E8" s="1541" t="s">
        <v>166</v>
      </c>
      <c r="F8" s="1541" t="s">
        <v>140</v>
      </c>
      <c r="G8" s="1541" t="s">
        <v>167</v>
      </c>
      <c r="H8" s="617" t="s">
        <v>141</v>
      </c>
      <c r="J8" s="623" t="s">
        <v>186</v>
      </c>
      <c r="K8" s="1542" t="s">
        <v>600</v>
      </c>
      <c r="L8" s="633"/>
      <c r="M8" s="634" t="s">
        <v>709</v>
      </c>
      <c r="N8" s="636"/>
      <c r="P8" t="s">
        <v>693</v>
      </c>
      <c r="Q8" s="1540" t="s">
        <v>218</v>
      </c>
    </row>
    <row r="9" spans="3:17">
      <c r="C9" s="644"/>
      <c r="E9" s="617" t="s">
        <v>143</v>
      </c>
      <c r="F9" s="617" t="s">
        <v>166</v>
      </c>
      <c r="G9" s="617" t="s">
        <v>140</v>
      </c>
      <c r="H9" s="620" t="s">
        <v>167</v>
      </c>
      <c r="J9" s="623" t="s">
        <v>190</v>
      </c>
      <c r="K9" s="629"/>
      <c r="L9" s="1543" t="s">
        <v>600</v>
      </c>
      <c r="M9" s="633"/>
      <c r="N9" s="635" t="s">
        <v>709</v>
      </c>
      <c r="P9" t="s">
        <v>210</v>
      </c>
      <c r="Q9" t="s">
        <v>690</v>
      </c>
    </row>
    <row r="10" spans="3:17">
      <c r="C10" s="644"/>
      <c r="E10" s="617" t="s">
        <v>140</v>
      </c>
      <c r="F10" s="620" t="s">
        <v>167</v>
      </c>
      <c r="G10" s="620" t="s">
        <v>141</v>
      </c>
      <c r="H10" s="617" t="s">
        <v>168</v>
      </c>
      <c r="J10" s="623" t="s">
        <v>187</v>
      </c>
      <c r="K10" s="632"/>
      <c r="L10" s="633" t="s">
        <v>709</v>
      </c>
      <c r="M10" s="1543" t="s">
        <v>600</v>
      </c>
      <c r="N10" s="636"/>
      <c r="P10" t="s">
        <v>686</v>
      </c>
      <c r="Q10" t="s">
        <v>91</v>
      </c>
    </row>
    <row r="11" spans="3:17">
      <c r="C11" s="618"/>
      <c r="E11" s="617"/>
      <c r="F11" s="617"/>
      <c r="G11" s="617"/>
      <c r="H11" s="617"/>
      <c r="J11" s="623" t="s">
        <v>164</v>
      </c>
      <c r="K11" s="629" t="s">
        <v>719</v>
      </c>
      <c r="L11" s="634" t="s">
        <v>720</v>
      </c>
      <c r="M11" s="633" t="s">
        <v>721</v>
      </c>
      <c r="N11" s="635"/>
      <c r="O11" t="s">
        <v>722</v>
      </c>
      <c r="P11" t="s">
        <v>708</v>
      </c>
      <c r="Q11" t="s">
        <v>715</v>
      </c>
    </row>
    <row r="12" spans="3:17">
      <c r="C12" s="643" t="s">
        <v>706</v>
      </c>
      <c r="E12" s="619" t="s">
        <v>168</v>
      </c>
      <c r="F12" s="617" t="s">
        <v>142</v>
      </c>
      <c r="G12" s="617" t="s">
        <v>189</v>
      </c>
      <c r="H12" s="617" t="s">
        <v>186</v>
      </c>
      <c r="J12" s="623" t="s">
        <v>188</v>
      </c>
      <c r="K12" s="1542" t="s">
        <v>600</v>
      </c>
      <c r="L12" s="633"/>
      <c r="M12" s="634"/>
      <c r="N12" s="636" t="s">
        <v>709</v>
      </c>
      <c r="Q12" t="s">
        <v>714</v>
      </c>
    </row>
    <row r="13" spans="3:17">
      <c r="C13" s="643"/>
      <c r="E13" s="617" t="s">
        <v>189</v>
      </c>
      <c r="F13" s="617" t="s">
        <v>186</v>
      </c>
      <c r="G13" s="617" t="s">
        <v>190</v>
      </c>
      <c r="H13" s="617" t="s">
        <v>187</v>
      </c>
      <c r="J13" s="623" t="s">
        <v>165</v>
      </c>
      <c r="K13" s="1550" t="s">
        <v>709</v>
      </c>
      <c r="L13" s="1543" t="s">
        <v>600</v>
      </c>
      <c r="M13" s="1544"/>
      <c r="N13" s="635"/>
      <c r="Q13" t="s">
        <v>691</v>
      </c>
    </row>
    <row r="14" spans="3:17">
      <c r="C14" s="643"/>
      <c r="E14" s="617" t="s">
        <v>190</v>
      </c>
      <c r="F14" s="619" t="s">
        <v>187</v>
      </c>
      <c r="G14" s="619" t="s">
        <v>164</v>
      </c>
      <c r="H14" s="619" t="s">
        <v>188</v>
      </c>
      <c r="J14" s="623" t="s">
        <v>143</v>
      </c>
      <c r="K14" s="637"/>
      <c r="L14" s="630" t="s">
        <v>709</v>
      </c>
      <c r="M14" s="1543" t="s">
        <v>600</v>
      </c>
      <c r="N14" s="636"/>
    </row>
    <row r="15" spans="3:17" ht="15" thickBot="1">
      <c r="C15" s="643"/>
      <c r="E15" s="617" t="s">
        <v>164</v>
      </c>
      <c r="F15" s="617" t="s">
        <v>188</v>
      </c>
      <c r="G15" s="617" t="s">
        <v>165</v>
      </c>
      <c r="H15" s="617" t="s">
        <v>143</v>
      </c>
      <c r="J15" s="624" t="s">
        <v>166</v>
      </c>
      <c r="K15" s="1545" t="s">
        <v>600</v>
      </c>
      <c r="L15" s="638" t="s">
        <v>719</v>
      </c>
      <c r="M15" s="638" t="s">
        <v>720</v>
      </c>
      <c r="N15" s="641" t="s">
        <v>721</v>
      </c>
    </row>
    <row r="16" spans="3:17">
      <c r="C16" s="643"/>
      <c r="E16" s="620" t="s">
        <v>167</v>
      </c>
      <c r="F16" s="620" t="s">
        <v>141</v>
      </c>
      <c r="G16" s="617" t="s">
        <v>168</v>
      </c>
      <c r="H16" s="617" t="s">
        <v>142</v>
      </c>
      <c r="P16" t="s">
        <v>716</v>
      </c>
      <c r="Q16" t="s">
        <v>717</v>
      </c>
    </row>
    <row r="17" spans="11:17">
      <c r="Q17" t="s">
        <v>270</v>
      </c>
    </row>
    <row r="18" spans="11:17">
      <c r="K18" t="s">
        <v>710</v>
      </c>
      <c r="Q18" t="s">
        <v>266</v>
      </c>
    </row>
    <row r="19" spans="11:17">
      <c r="K19" t="s">
        <v>711</v>
      </c>
    </row>
    <row r="20" spans="11:17">
      <c r="K20" t="s">
        <v>712</v>
      </c>
    </row>
    <row r="21" spans="11:17">
      <c r="K21" t="s">
        <v>713</v>
      </c>
    </row>
  </sheetData>
  <mergeCells count="3">
    <mergeCell ref="C1:C5"/>
    <mergeCell ref="C12:C16"/>
    <mergeCell ref="C7:C10"/>
  </mergeCells>
  <phoneticPr fontId="42"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26"/>
  <sheetViews>
    <sheetView zoomScaleNormal="100" workbookViewId="0">
      <selection activeCell="A6" sqref="A6:B6"/>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03" t="s">
        <v>100</v>
      </c>
      <c r="B1" s="1104"/>
      <c r="C1" s="1104"/>
      <c r="D1" s="1104"/>
      <c r="E1" s="1105"/>
      <c r="F1" s="1104" t="s">
        <v>101</v>
      </c>
      <c r="G1" s="1104"/>
      <c r="H1" s="1104"/>
      <c r="I1" s="1104"/>
      <c r="J1" s="1105"/>
    </row>
    <row r="2" spans="1:12" ht="12.5" thickBot="1">
      <c r="A2" s="1106" t="str">
        <f>TRI_Semestre!A52</f>
        <v>Cycle 7 - Conception de la commande des systèmes séquentiels</v>
      </c>
      <c r="B2" s="1107"/>
      <c r="C2" s="1107"/>
      <c r="D2" s="1107"/>
      <c r="E2" s="1108"/>
      <c r="F2" s="1107" t="s">
        <v>652</v>
      </c>
      <c r="G2" s="1107"/>
      <c r="H2" s="1107"/>
      <c r="I2" s="1107"/>
      <c r="J2" s="1108"/>
    </row>
    <row r="3" spans="1:12" ht="12.5" thickBot="1">
      <c r="F3" s="453"/>
      <c r="G3" s="453"/>
      <c r="H3" s="453"/>
      <c r="I3" s="453"/>
      <c r="J3" s="453"/>
    </row>
    <row r="4" spans="1:12" ht="12.5" thickBot="1">
      <c r="A4" s="1103" t="s">
        <v>108</v>
      </c>
      <c r="B4" s="1104"/>
      <c r="C4" s="1104" t="s">
        <v>77</v>
      </c>
      <c r="D4" s="1104"/>
      <c r="E4" s="1104"/>
      <c r="F4" s="1109" t="s">
        <v>1</v>
      </c>
      <c r="G4" s="1109"/>
      <c r="H4" s="1109"/>
      <c r="I4" s="1109"/>
      <c r="J4" s="1110"/>
    </row>
    <row r="5" spans="1:12" s="463" customFormat="1" ht="57" customHeight="1">
      <c r="A5" s="1111" t="s">
        <v>653</v>
      </c>
      <c r="B5" s="1112"/>
      <c r="C5" s="1113" t="str">
        <f>TRI_Semestre!C53</f>
        <v xml:space="preserve">F2-01 - Modifier la commande pour faire évoluer le comportement du système. </v>
      </c>
      <c r="D5" s="1113"/>
      <c r="E5" s="1113"/>
      <c r="F5" s="1112" t="str">
        <f>VLOOKUP(C5,PCSI_PSI!$P$2:$Q$93,2)</f>
        <v>Modification d'un programme :
 – système séquentiel ;
 – structures algorithmiques.
Choix et paramètres d'un correcteur.</v>
      </c>
      <c r="G5" s="1112"/>
      <c r="H5" s="1112"/>
      <c r="I5" s="1112"/>
      <c r="J5" s="1114"/>
    </row>
    <row r="6" spans="1:12" ht="9.65" customHeight="1" thickBot="1">
      <c r="A6" s="1124"/>
      <c r="B6" s="1125"/>
      <c r="C6" s="1126"/>
      <c r="D6" s="1127"/>
      <c r="E6" s="1128"/>
      <c r="F6" s="1125"/>
      <c r="G6" s="1125"/>
      <c r="H6" s="1125"/>
      <c r="I6" s="1125"/>
      <c r="J6" s="1129"/>
      <c r="K6" s="493"/>
    </row>
    <row r="7" spans="1:12" ht="12.5" thickBot="1"/>
    <row r="8" spans="1:12">
      <c r="A8" s="1103" t="s">
        <v>95</v>
      </c>
      <c r="B8" s="1104"/>
      <c r="C8" s="1104"/>
      <c r="D8" s="1104"/>
      <c r="E8" s="1104"/>
      <c r="F8" s="1103" t="s">
        <v>106</v>
      </c>
      <c r="G8" s="1104"/>
      <c r="H8" s="1104"/>
      <c r="I8" s="1104"/>
      <c r="J8" s="1105"/>
    </row>
    <row r="9" spans="1:12" ht="12.5" thickBot="1">
      <c r="A9" s="1130"/>
      <c r="B9" s="1131"/>
      <c r="C9" s="1131"/>
      <c r="D9" s="1131"/>
      <c r="E9" s="1131"/>
      <c r="F9" s="1132"/>
      <c r="G9" s="1131"/>
      <c r="H9" s="1131"/>
      <c r="I9" s="1131"/>
      <c r="J9" s="1133"/>
      <c r="L9" s="498"/>
    </row>
    <row r="10" spans="1:12" ht="12.5" thickBot="1">
      <c r="F10" s="452" t="s">
        <v>600</v>
      </c>
      <c r="J10" s="453"/>
    </row>
    <row r="11" spans="1:12">
      <c r="A11" s="1103" t="s">
        <v>111</v>
      </c>
      <c r="B11" s="1104"/>
      <c r="C11" s="1104"/>
      <c r="D11" s="1104"/>
      <c r="E11" s="1104"/>
      <c r="F11" s="1103" t="s">
        <v>72</v>
      </c>
      <c r="G11" s="1104"/>
      <c r="H11" s="1104"/>
      <c r="I11" s="1104"/>
      <c r="J11" s="1105"/>
    </row>
    <row r="12" spans="1:12" ht="12.5" thickBot="1">
      <c r="A12" s="1139"/>
      <c r="B12" s="1140"/>
      <c r="C12" s="1140"/>
      <c r="D12" s="1140"/>
      <c r="E12" s="1140"/>
      <c r="F12" s="1141"/>
      <c r="G12" s="1142"/>
      <c r="H12" s="1142"/>
      <c r="I12" s="1142"/>
      <c r="J12" s="1143"/>
    </row>
    <row r="13" spans="1:12" ht="12.5" thickBot="1"/>
    <row r="14" spans="1:12" ht="12.5" thickBot="1">
      <c r="A14" s="1144" t="s">
        <v>96</v>
      </c>
      <c r="B14" s="1145"/>
      <c r="C14" s="1145"/>
      <c r="D14" s="1145"/>
      <c r="E14" s="1145"/>
      <c r="F14" s="1145"/>
      <c r="G14" s="1145"/>
      <c r="H14" s="1145"/>
      <c r="I14" s="1145"/>
      <c r="J14" s="1146"/>
    </row>
    <row r="15" spans="1:12" ht="12.5" thickBot="1">
      <c r="A15" s="1147"/>
      <c r="B15" s="1148"/>
      <c r="C15" s="1148"/>
      <c r="D15" s="1148"/>
      <c r="E15" s="1148"/>
      <c r="F15" s="1149"/>
      <c r="G15" s="1149"/>
      <c r="H15" s="1149"/>
      <c r="I15" s="1149"/>
      <c r="J15" s="1150"/>
    </row>
    <row r="16" spans="1:12" ht="12.5" thickBot="1">
      <c r="F16" s="453"/>
      <c r="G16" s="453"/>
      <c r="H16" s="453"/>
      <c r="I16" s="453"/>
    </row>
    <row r="17" spans="1:10" ht="24">
      <c r="A17" s="543" t="s">
        <v>105</v>
      </c>
      <c r="B17" s="1151" t="s">
        <v>102</v>
      </c>
      <c r="C17" s="1152"/>
      <c r="D17" s="1153"/>
      <c r="E17" s="1151" t="s">
        <v>103</v>
      </c>
      <c r="F17" s="1152"/>
      <c r="G17" s="1153"/>
      <c r="H17" s="1151" t="s">
        <v>104</v>
      </c>
      <c r="I17" s="1152"/>
      <c r="J17" s="1153"/>
    </row>
    <row r="18" spans="1:10">
      <c r="A18" s="544" t="s">
        <v>97</v>
      </c>
      <c r="B18" s="1184"/>
      <c r="C18" s="1185"/>
      <c r="D18" s="1186"/>
      <c r="E18" s="1184"/>
      <c r="F18" s="1187"/>
      <c r="G18" s="1188"/>
      <c r="H18" s="1189"/>
      <c r="I18" s="1187"/>
      <c r="J18" s="1188"/>
    </row>
    <row r="19" spans="1:10" ht="36">
      <c r="A19" s="544" t="s">
        <v>235</v>
      </c>
      <c r="B19" s="1190"/>
      <c r="C19" s="1191"/>
      <c r="D19" s="1192"/>
      <c r="E19" s="1134"/>
      <c r="F19" s="1135"/>
      <c r="G19" s="1136"/>
      <c r="H19" s="1134"/>
      <c r="I19" s="1137"/>
      <c r="J19" s="1138"/>
    </row>
    <row r="20" spans="1:10">
      <c r="A20" s="544" t="s">
        <v>98</v>
      </c>
      <c r="B20" s="545"/>
      <c r="C20" s="1135"/>
      <c r="D20" s="1136"/>
      <c r="E20" s="546"/>
      <c r="F20" s="494"/>
      <c r="G20" s="547"/>
      <c r="H20" s="548"/>
      <c r="I20" s="549"/>
      <c r="J20" s="547"/>
    </row>
    <row r="21" spans="1:10" ht="12.5" thickBot="1">
      <c r="A21" s="544"/>
      <c r="B21" s="550"/>
      <c r="C21" s="494"/>
      <c r="D21" s="495"/>
      <c r="E21" s="546"/>
      <c r="F21" s="494"/>
      <c r="G21" s="495"/>
      <c r="H21" s="546"/>
      <c r="I21" s="494"/>
      <c r="J21" s="495"/>
    </row>
    <row r="22" spans="1:10">
      <c r="A22" s="551"/>
      <c r="B22" s="1175"/>
      <c r="C22" s="1176"/>
      <c r="D22" s="1177"/>
      <c r="E22" s="1175"/>
      <c r="F22" s="1176"/>
      <c r="G22" s="1177"/>
      <c r="H22" s="1178"/>
      <c r="I22" s="1179"/>
      <c r="J22" s="1180"/>
    </row>
    <row r="23" spans="1:10">
      <c r="A23" s="552"/>
      <c r="B23" s="1181"/>
      <c r="C23" s="1182"/>
      <c r="D23" s="1183"/>
      <c r="E23" s="1181"/>
      <c r="F23" s="1182"/>
      <c r="G23" s="1183"/>
      <c r="H23" s="1181"/>
      <c r="I23" s="1182"/>
      <c r="J23" s="1183"/>
    </row>
    <row r="24" spans="1:10" ht="12.5" thickBot="1">
      <c r="A24" s="553"/>
      <c r="B24" s="1172"/>
      <c r="C24" s="1173"/>
      <c r="D24" s="1174"/>
      <c r="E24" s="1172"/>
      <c r="F24" s="1173"/>
      <c r="G24" s="1174"/>
      <c r="H24" s="554"/>
      <c r="I24" s="555"/>
      <c r="J24" s="556"/>
    </row>
    <row r="25" spans="1:10" ht="25" customHeight="1">
      <c r="A25" s="552" t="s">
        <v>99</v>
      </c>
      <c r="B25" s="1154"/>
      <c r="C25" s="1155"/>
      <c r="D25" s="1156"/>
      <c r="E25" s="1154"/>
      <c r="F25" s="1155"/>
      <c r="G25" s="1156"/>
      <c r="H25" s="1157"/>
      <c r="I25" s="1158"/>
      <c r="J25" s="1159"/>
    </row>
    <row r="26" spans="1:10" ht="25" customHeight="1" thickBot="1">
      <c r="A26" s="553" t="s">
        <v>244</v>
      </c>
      <c r="B26" s="1160"/>
      <c r="C26" s="1161"/>
      <c r="D26" s="1162"/>
      <c r="E26" s="1160"/>
      <c r="F26" s="1161"/>
      <c r="G26" s="1162"/>
      <c r="H26" s="1163"/>
      <c r="I26" s="1164"/>
      <c r="J26" s="1165"/>
    </row>
  </sheetData>
  <mergeCells count="48">
    <mergeCell ref="A1:E1"/>
    <mergeCell ref="F1:J1"/>
    <mergeCell ref="A2:E2"/>
    <mergeCell ref="F2:J2"/>
    <mergeCell ref="A4:B4"/>
    <mergeCell ref="C4:E4"/>
    <mergeCell ref="F4:J4"/>
    <mergeCell ref="A6:B6"/>
    <mergeCell ref="C6:E6"/>
    <mergeCell ref="F6:J6"/>
    <mergeCell ref="A5:B5"/>
    <mergeCell ref="C5:E5"/>
    <mergeCell ref="F5:J5"/>
    <mergeCell ref="B17:D17"/>
    <mergeCell ref="E17:G17"/>
    <mergeCell ref="H17:J17"/>
    <mergeCell ref="A8:E8"/>
    <mergeCell ref="F8:J8"/>
    <mergeCell ref="A9:E9"/>
    <mergeCell ref="F9:J9"/>
    <mergeCell ref="A11:E11"/>
    <mergeCell ref="F11:J11"/>
    <mergeCell ref="A12:E12"/>
    <mergeCell ref="F12:J12"/>
    <mergeCell ref="A14:J14"/>
    <mergeCell ref="A15:E15"/>
    <mergeCell ref="F15:J15"/>
    <mergeCell ref="B18:D18"/>
    <mergeCell ref="E18:G18"/>
    <mergeCell ref="H18:J18"/>
    <mergeCell ref="B19:D19"/>
    <mergeCell ref="E19:G19"/>
    <mergeCell ref="H19:J19"/>
    <mergeCell ref="B26:D26"/>
    <mergeCell ref="E26:G26"/>
    <mergeCell ref="H26:J26"/>
    <mergeCell ref="C20:D20"/>
    <mergeCell ref="B22:D22"/>
    <mergeCell ref="E22:G22"/>
    <mergeCell ref="H22:J22"/>
    <mergeCell ref="B23:D23"/>
    <mergeCell ref="E23:G23"/>
    <mergeCell ref="H23:J23"/>
    <mergeCell ref="B24:D24"/>
    <mergeCell ref="E24:G24"/>
    <mergeCell ref="B25:D25"/>
    <mergeCell ref="E25:G25"/>
    <mergeCell ref="H25:J25"/>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800-000000000000}">
          <x14:formula1>
            <xm:f>PCSI_PSI!$L$2:$L$18</xm:f>
          </x14:formula1>
          <xm:sqref>A5:A6</xm:sqref>
        </x14:dataValidation>
        <x14:dataValidation type="list" allowBlank="1" showInputMessage="1" showErrorMessage="1" xr:uid="{00000000-0002-0000-0800-000001000000}">
          <x14:formula1>
            <xm:f>PCSI_PSI!$P$2:$P$93</xm:f>
          </x14:formula1>
          <xm:sqref>C5:C6</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133"/>
  <sheetViews>
    <sheetView topLeftCell="A20" zoomScale="70" zoomScaleNormal="70" workbookViewId="0">
      <selection activeCell="B5" sqref="B5"/>
    </sheetView>
  </sheetViews>
  <sheetFormatPr baseColWidth="10" defaultColWidth="11.453125" defaultRowHeight="14.5" customHeight="1"/>
  <cols>
    <col min="1" max="1" width="15.26953125" style="173" customWidth="1"/>
    <col min="2" max="3" width="41.1796875" style="174" customWidth="1"/>
    <col min="4" max="4" width="73.54296875" style="174" customWidth="1"/>
    <col min="5" max="5" width="5" style="174" customWidth="1"/>
    <col min="6" max="6" width="33.453125" style="175" customWidth="1"/>
    <col min="7" max="7" width="5" style="176" customWidth="1"/>
    <col min="8" max="8" width="51.453125" style="176" bestFit="1" customWidth="1"/>
    <col min="9" max="10" width="11.453125" style="178"/>
    <col min="11" max="11" width="56.453125" style="178" bestFit="1" customWidth="1"/>
    <col min="12" max="13" width="11.453125" style="178"/>
    <col min="14" max="15" width="49.453125" style="178" customWidth="1"/>
    <col min="16" max="16" width="8.7265625" style="178" bestFit="1" customWidth="1"/>
    <col min="17" max="16384" width="11.453125" style="178"/>
  </cols>
  <sheetData>
    <row r="1" spans="1:16" ht="14.5" customHeight="1">
      <c r="A1" s="1214" t="s">
        <v>558</v>
      </c>
      <c r="B1" s="1214"/>
      <c r="C1" s="1214"/>
      <c r="D1" s="1214"/>
      <c r="E1" s="1214"/>
      <c r="G1" s="176" t="s">
        <v>570</v>
      </c>
      <c r="H1" s="176" t="s">
        <v>571</v>
      </c>
      <c r="J1" s="178" t="s">
        <v>572</v>
      </c>
      <c r="K1" s="178" t="s">
        <v>573</v>
      </c>
      <c r="M1" s="178" t="s">
        <v>574</v>
      </c>
      <c r="N1" s="178" t="s">
        <v>575</v>
      </c>
      <c r="O1" s="178" t="s">
        <v>1</v>
      </c>
      <c r="P1" s="178" t="s">
        <v>576</v>
      </c>
    </row>
    <row r="2" spans="1:16" s="439" customFormat="1" ht="66" customHeight="1">
      <c r="A2" s="1217" t="str">
        <f>B3&amp;CHAR(10)&amp;B4&amp;CHAR(10)&amp;B5&amp;CHAR(10)&amp;B6&amp;CHAR(10)&amp;B7</f>
        <v xml:space="preserve">Caractériser un constituant de la chaine de puissance.
Compléter un modèle multiphysique.
Associer un modèle aux composants des chaines fonctionnelles.
Simplifier un modèle.
Résoudre numériquement une équation ou un système d'équations. </v>
      </c>
      <c r="B2" s="1217"/>
      <c r="C2" s="1217"/>
      <c r="D2" s="1217"/>
      <c r="E2" s="1217"/>
      <c r="F2" s="175"/>
      <c r="G2" s="359" t="s">
        <v>311</v>
      </c>
      <c r="H2" s="360" t="s">
        <v>312</v>
      </c>
      <c r="J2" s="359" t="s">
        <v>355</v>
      </c>
      <c r="K2" s="362" t="s">
        <v>356</v>
      </c>
      <c r="L2" s="361" t="s">
        <v>7</v>
      </c>
      <c r="M2" s="359" t="s">
        <v>358</v>
      </c>
      <c r="N2" s="362" t="s">
        <v>359</v>
      </c>
      <c r="O2" s="443"/>
      <c r="P2" s="361" t="s">
        <v>7</v>
      </c>
    </row>
    <row r="3" spans="1:16" ht="94.5">
      <c r="A3" s="359" t="s">
        <v>311</v>
      </c>
      <c r="B3" s="360" t="s">
        <v>312</v>
      </c>
      <c r="C3" s="360" t="str">
        <f>A3&amp;" - "&amp;B3</f>
        <v>A3-05 - Caractériser un constituant de la chaine de puissance.</v>
      </c>
      <c r="D3" s="360" t="s">
        <v>313</v>
      </c>
      <c r="E3" s="361" t="s">
        <v>7</v>
      </c>
      <c r="G3" s="439"/>
      <c r="H3" s="439"/>
      <c r="J3" s="366" t="s">
        <v>378</v>
      </c>
      <c r="K3" s="364" t="s">
        <v>379</v>
      </c>
      <c r="M3" s="359" t="s">
        <v>372</v>
      </c>
      <c r="N3" s="362" t="s">
        <v>373</v>
      </c>
      <c r="O3" s="362" t="s">
        <v>374</v>
      </c>
      <c r="P3" s="361" t="s">
        <v>7</v>
      </c>
    </row>
    <row r="4" spans="1:16" ht="57.65" customHeight="1">
      <c r="A4" s="359" t="s">
        <v>355</v>
      </c>
      <c r="B4" s="362" t="s">
        <v>356</v>
      </c>
      <c r="C4" s="360" t="str">
        <f t="shared" ref="C4:C7" si="0">A4&amp;" - "&amp;B4</f>
        <v>B2-02 - Compléter un modèle multiphysique.</v>
      </c>
      <c r="D4" s="1215" t="s">
        <v>357</v>
      </c>
      <c r="E4" s="361" t="s">
        <v>7</v>
      </c>
      <c r="J4" s="1196" t="str">
        <f>N11&amp;CHAR(10)&amp;N12&amp;CHAR(10)&amp;N15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K4" s="1196"/>
      <c r="L4" s="1196"/>
      <c r="M4" s="173"/>
      <c r="N4" s="174"/>
      <c r="O4" s="174"/>
      <c r="P4" s="174"/>
    </row>
    <row r="5" spans="1:16" ht="26.15" customHeight="1">
      <c r="A5" s="359" t="s">
        <v>358</v>
      </c>
      <c r="B5" s="362" t="s">
        <v>359</v>
      </c>
      <c r="C5" s="360" t="str">
        <f t="shared" si="0"/>
        <v>B2-03 - Associer un modèle aux composants des chaines fonctionnelles.</v>
      </c>
      <c r="D5" s="1216"/>
      <c r="E5" s="361" t="s">
        <v>7</v>
      </c>
      <c r="G5" s="175"/>
      <c r="H5" s="175"/>
      <c r="J5" s="1201" t="s">
        <v>564</v>
      </c>
      <c r="K5" s="1201"/>
      <c r="L5" s="1201"/>
      <c r="M5" s="1194" t="s">
        <v>559</v>
      </c>
      <c r="N5" s="1194"/>
      <c r="O5" s="1194"/>
      <c r="P5" s="1194"/>
    </row>
    <row r="6" spans="1:16" ht="62.5" customHeight="1">
      <c r="A6" s="359" t="s">
        <v>372</v>
      </c>
      <c r="B6" s="362" t="s">
        <v>373</v>
      </c>
      <c r="C6" s="360" t="str">
        <f t="shared" si="0"/>
        <v>B2-08 - Simplifier un modèle.</v>
      </c>
      <c r="D6" s="362" t="s">
        <v>374</v>
      </c>
      <c r="E6" s="361" t="s">
        <v>7</v>
      </c>
      <c r="J6" s="1200" t="s">
        <v>562</v>
      </c>
      <c r="K6" s="1200"/>
      <c r="L6" s="1200"/>
      <c r="M6" s="1195" t="str">
        <f>K3&amp;CHAR(10)&amp;N8</f>
        <v>Déterminer les caractéristiques d'un solide ou d'un ensemble de solides indéformables.
Modifier un modèle pour le rendre isostatique.</v>
      </c>
      <c r="N6" s="1195"/>
      <c r="O6" s="1195"/>
      <c r="P6" s="1195"/>
    </row>
    <row r="7" spans="1:16" ht="52.5">
      <c r="A7" s="485" t="s">
        <v>458</v>
      </c>
      <c r="B7" s="486" t="str">
        <f>VLOOKUP(A7,PCSI_PSI!N1:R93,2)</f>
        <v xml:space="preserve">Résoudre numériquement une équation ou un système d'équations. </v>
      </c>
      <c r="C7" s="360" t="str">
        <f t="shared" si="0"/>
        <v xml:space="preserve">C3-02 - Résoudre numériquement une équation ou un système d'équations. </v>
      </c>
      <c r="D7" s="486" t="str">
        <f>VLOOKUP(A7,PCSI_PSI!N1:R93,4)</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E7" s="487" t="str">
        <f>VLOOKUP(A7,PCSI_PSI!N1:R93,5)</f>
        <v>S3</v>
      </c>
      <c r="J7" s="483"/>
      <c r="K7" s="483"/>
      <c r="L7" s="483"/>
      <c r="M7" s="484"/>
      <c r="N7" s="484"/>
      <c r="O7" s="484"/>
      <c r="P7" s="484"/>
    </row>
    <row r="8" spans="1:16" ht="14.5" customHeight="1">
      <c r="G8"/>
      <c r="H8"/>
      <c r="J8" s="373" t="s">
        <v>437</v>
      </c>
      <c r="K8" s="374" t="s">
        <v>438</v>
      </c>
      <c r="L8" s="376" t="s">
        <v>6</v>
      </c>
      <c r="M8" s="363" t="s">
        <v>395</v>
      </c>
      <c r="N8" s="364" t="s">
        <v>396</v>
      </c>
      <c r="O8" s="364" t="s">
        <v>397</v>
      </c>
      <c r="P8" s="365" t="s">
        <v>7</v>
      </c>
    </row>
    <row r="9" spans="1:16" ht="14.5" customHeight="1">
      <c r="A9" s="1194" t="s">
        <v>625</v>
      </c>
      <c r="B9" s="1194"/>
      <c r="C9" s="1194"/>
      <c r="D9" s="1194"/>
      <c r="E9" s="1194"/>
      <c r="J9" s="288" t="s">
        <v>145</v>
      </c>
      <c r="K9" s="289" t="s">
        <v>278</v>
      </c>
      <c r="M9" s="173"/>
      <c r="N9" s="174"/>
      <c r="O9" s="174"/>
      <c r="P9" s="174"/>
    </row>
    <row r="10" spans="1:16" ht="55.5" customHeight="1">
      <c r="A10" s="1195" t="str">
        <f>B11&amp;CHAR(10)&amp;B12&amp;CHAR(10)&amp;B13&amp;CHAR(10)&amp;B14</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B10" s="1195"/>
      <c r="C10" s="1195"/>
      <c r="D10" s="1195"/>
      <c r="E10" s="1195"/>
      <c r="J10" s="176"/>
      <c r="K10" s="176"/>
      <c r="M10" s="1193" t="s">
        <v>560</v>
      </c>
      <c r="N10" s="1193"/>
      <c r="O10" s="1193"/>
      <c r="P10" s="1193"/>
    </row>
    <row r="11" spans="1:16" ht="115" customHeight="1">
      <c r="A11" s="366" t="s">
        <v>378</v>
      </c>
      <c r="B11" s="364" t="s">
        <v>379</v>
      </c>
      <c r="C11" s="364" t="str">
        <f t="shared" ref="C11:C12" si="1">A11&amp;" - "&amp;B11</f>
        <v>B2-10 - Déterminer les caractéristiques d'un solide ou d'un ensemble de solides indéformables.</v>
      </c>
      <c r="D11" s="364" t="s">
        <v>380</v>
      </c>
      <c r="E11" s="365" t="s">
        <v>7</v>
      </c>
      <c r="J11" s="176"/>
      <c r="K11" s="176"/>
      <c r="M11" s="367" t="s">
        <v>425</v>
      </c>
      <c r="N11" s="368" t="s">
        <v>426</v>
      </c>
      <c r="O11" s="368" t="s">
        <v>567</v>
      </c>
      <c r="P11" s="369" t="s">
        <v>7</v>
      </c>
    </row>
    <row r="12" spans="1:16" ht="40" customHeight="1">
      <c r="A12" s="363" t="s">
        <v>395</v>
      </c>
      <c r="B12" s="364" t="s">
        <v>396</v>
      </c>
      <c r="C12" s="364" t="str">
        <f t="shared" si="1"/>
        <v>B2-16 - Modifier un modèle pour le rendre isostatique.</v>
      </c>
      <c r="D12" s="364" t="s">
        <v>397</v>
      </c>
      <c r="E12" s="365" t="s">
        <v>7</v>
      </c>
      <c r="J12" s="176"/>
      <c r="K12" s="176"/>
      <c r="M12" s="367" t="s">
        <v>448</v>
      </c>
      <c r="N12" s="368" t="s">
        <v>449</v>
      </c>
      <c r="O12" s="1208" t="s">
        <v>566</v>
      </c>
      <c r="P12" s="369" t="s">
        <v>7</v>
      </c>
    </row>
    <row r="13" spans="1:16" ht="42">
      <c r="A13" s="363" t="s">
        <v>425</v>
      </c>
      <c r="B13" s="364" t="s">
        <v>426</v>
      </c>
      <c r="C13" s="364" t="s">
        <v>588</v>
      </c>
      <c r="D13" s="364" t="s">
        <v>567</v>
      </c>
      <c r="E13" s="365"/>
      <c r="J13" s="176"/>
      <c r="K13" s="176"/>
      <c r="M13" s="367"/>
      <c r="N13" s="368"/>
      <c r="O13" s="1219"/>
      <c r="P13" s="369"/>
    </row>
    <row r="14" spans="1:16" ht="31.5">
      <c r="A14" s="363" t="s">
        <v>448</v>
      </c>
      <c r="B14" s="364" t="s">
        <v>449</v>
      </c>
      <c r="C14" s="364" t="s">
        <v>589</v>
      </c>
      <c r="D14" s="364" t="s">
        <v>566</v>
      </c>
      <c r="E14" s="365"/>
      <c r="J14" s="176"/>
      <c r="K14" s="176"/>
      <c r="M14" s="367"/>
      <c r="N14" s="368"/>
      <c r="O14" s="1219"/>
      <c r="P14" s="369"/>
    </row>
    <row r="15" spans="1:16" ht="14.5" customHeight="1">
      <c r="J15" s="176"/>
      <c r="K15" s="176"/>
      <c r="M15" s="367" t="s">
        <v>451</v>
      </c>
      <c r="N15" s="368" t="s">
        <v>452</v>
      </c>
      <c r="O15" s="1209"/>
      <c r="P15" s="369" t="s">
        <v>7</v>
      </c>
    </row>
    <row r="16" spans="1:16" ht="14.5" customHeight="1">
      <c r="A16" s="1194" t="s">
        <v>559</v>
      </c>
      <c r="B16" s="1194"/>
      <c r="C16" s="1194"/>
      <c r="D16" s="1194"/>
      <c r="E16" s="1194"/>
      <c r="J16" s="176"/>
      <c r="K16" s="176"/>
      <c r="M16" s="597"/>
      <c r="N16" s="598"/>
      <c r="O16" s="599"/>
      <c r="P16" s="600"/>
    </row>
    <row r="17" spans="1:16" ht="30" customHeight="1">
      <c r="A17" s="1195" t="str">
        <f>B18&amp;CHAR(10)&amp;B19</f>
        <v>Simplifier un modèle de mécanisme.
Modifier un modèle pour le rendre isostatique.</v>
      </c>
      <c r="B17" s="1195"/>
      <c r="C17" s="1195"/>
      <c r="D17" s="1195"/>
      <c r="E17" s="1195"/>
      <c r="J17" s="176"/>
      <c r="K17" s="176"/>
      <c r="M17" s="597"/>
      <c r="N17" s="598"/>
      <c r="O17" s="599"/>
      <c r="P17" s="600"/>
    </row>
    <row r="18" spans="1:16" ht="31.5">
      <c r="A18" s="363" t="s">
        <v>392</v>
      </c>
      <c r="B18" s="364" t="s">
        <v>393</v>
      </c>
      <c r="C18" s="364" t="s">
        <v>394</v>
      </c>
      <c r="D18" s="364" t="s">
        <v>394</v>
      </c>
      <c r="E18" s="365" t="s">
        <v>7</v>
      </c>
      <c r="J18" s="176"/>
      <c r="K18" s="176"/>
      <c r="M18" s="597"/>
      <c r="N18" s="598"/>
      <c r="O18" s="599"/>
      <c r="P18" s="600"/>
    </row>
    <row r="19" spans="1:16" ht="31.5">
      <c r="A19" s="363" t="s">
        <v>395</v>
      </c>
      <c r="B19" s="364" t="s">
        <v>396</v>
      </c>
      <c r="C19" s="364" t="s">
        <v>397</v>
      </c>
      <c r="D19" s="364" t="s">
        <v>397</v>
      </c>
      <c r="E19" s="365" t="s">
        <v>7</v>
      </c>
      <c r="J19" s="176"/>
      <c r="K19" s="176"/>
      <c r="M19" s="597"/>
      <c r="N19" s="598"/>
      <c r="O19" s="599"/>
      <c r="P19" s="600"/>
    </row>
    <row r="20" spans="1:16" ht="14.5" customHeight="1">
      <c r="J20" s="176"/>
      <c r="K20" s="176"/>
      <c r="M20" s="597"/>
      <c r="N20" s="598"/>
      <c r="O20" s="599"/>
      <c r="P20" s="600"/>
    </row>
    <row r="21" spans="1:16" ht="14.5" customHeight="1">
      <c r="J21" s="176"/>
      <c r="K21" s="176"/>
      <c r="M21" s="597"/>
      <c r="N21" s="598"/>
      <c r="O21" s="599"/>
      <c r="P21" s="600"/>
    </row>
    <row r="22" spans="1:16" ht="14.5" customHeight="1">
      <c r="J22" s="176"/>
      <c r="K22" s="176"/>
      <c r="M22" s="597"/>
      <c r="N22" s="598"/>
      <c r="O22" s="599"/>
      <c r="P22" s="600"/>
    </row>
    <row r="23" spans="1:16" ht="14.5" customHeight="1">
      <c r="J23" s="176"/>
      <c r="K23" s="176"/>
      <c r="M23" s="597"/>
      <c r="N23" s="598"/>
      <c r="O23" s="599"/>
      <c r="P23" s="600"/>
    </row>
    <row r="24" spans="1:16" ht="14.5" customHeight="1">
      <c r="J24" s="176"/>
      <c r="K24" s="176"/>
      <c r="M24" s="597"/>
      <c r="N24" s="598"/>
      <c r="O24" s="599"/>
      <c r="P24" s="600"/>
    </row>
    <row r="25" spans="1:16" ht="14.5" customHeight="1">
      <c r="A25" s="1193" t="s">
        <v>560</v>
      </c>
      <c r="B25" s="1193"/>
      <c r="C25" s="1193"/>
      <c r="D25" s="1193"/>
      <c r="E25" s="1193"/>
      <c r="J25" s="176"/>
      <c r="K25" s="176"/>
      <c r="M25" s="597"/>
      <c r="N25" s="598"/>
      <c r="O25" s="599"/>
      <c r="P25" s="600"/>
    </row>
    <row r="26" spans="1:16" ht="14.5" customHeight="1">
      <c r="A26" s="1196" t="str">
        <f>B27&amp;CHAR(10)&amp;B28&amp;CHAR(10)&amp;B29</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26" s="1196"/>
      <c r="C26" s="1196"/>
      <c r="D26" s="1196"/>
      <c r="E26" s="1196"/>
      <c r="J26" s="176"/>
      <c r="K26" s="176"/>
      <c r="M26" s="173"/>
      <c r="N26" s="174"/>
      <c r="O26" s="174"/>
      <c r="P26" s="174"/>
    </row>
    <row r="27" spans="1:16" ht="40.5" customHeight="1">
      <c r="A27" s="367" t="s">
        <v>425</v>
      </c>
      <c r="B27" s="368" t="s">
        <v>426</v>
      </c>
      <c r="C27" s="368" t="str">
        <f t="shared" ref="C27:C29" si="2">A27&amp;" - "&amp;B27</f>
        <v>C1-05 - Proposer une démarche permettant la détermination d’une action mécanique inconnue ou d'une loi de mouvement.</v>
      </c>
      <c r="D27" s="368" t="s">
        <v>567</v>
      </c>
      <c r="E27" s="369" t="s">
        <v>7</v>
      </c>
      <c r="J27" s="176"/>
      <c r="K27" s="176"/>
      <c r="M27" s="1199" t="s">
        <v>561</v>
      </c>
      <c r="N27" s="1199"/>
      <c r="O27" s="1199"/>
      <c r="P27" s="1199"/>
    </row>
    <row r="28" spans="1:16" ht="45" customHeight="1">
      <c r="A28" s="367" t="s">
        <v>448</v>
      </c>
      <c r="B28" s="368" t="s">
        <v>449</v>
      </c>
      <c r="C28" s="459" t="str">
        <f t="shared" si="2"/>
        <v>C2-08 - Déterminer les actions mécaniques en dynamique dans le cas où le mouvement est imposé.</v>
      </c>
      <c r="D28" s="1208" t="s">
        <v>566</v>
      </c>
      <c r="E28" s="369" t="s">
        <v>7</v>
      </c>
      <c r="J28" s="173"/>
      <c r="K28" s="174"/>
      <c r="M28" s="1213" t="str">
        <f>N29&amp;CHAR(10)&amp;N30&amp;CHAR(10)&amp;N31</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N28" s="1213"/>
      <c r="O28" s="1213"/>
      <c r="P28" s="1213"/>
    </row>
    <row r="29" spans="1:16" ht="45" customHeight="1">
      <c r="A29" s="367" t="s">
        <v>451</v>
      </c>
      <c r="B29" s="368" t="s">
        <v>452</v>
      </c>
      <c r="C29" s="460" t="str">
        <f t="shared" si="2"/>
        <v>C2-09 - Déterminer la loi de mouvement dans le cas où les efforts extérieurs sont connus.</v>
      </c>
      <c r="D29" s="1209"/>
      <c r="E29" s="369" t="s">
        <v>7</v>
      </c>
      <c r="J29" s="176"/>
      <c r="K29" s="176"/>
      <c r="M29" s="370" t="s">
        <v>425</v>
      </c>
      <c r="N29" s="371" t="s">
        <v>426</v>
      </c>
      <c r="O29" s="371" t="s">
        <v>568</v>
      </c>
      <c r="P29" s="372" t="s">
        <v>7</v>
      </c>
    </row>
    <row r="30" spans="1:16" ht="45" customHeight="1">
      <c r="J30" s="295" t="s">
        <v>340</v>
      </c>
      <c r="K30" s="296" t="s">
        <v>82</v>
      </c>
      <c r="L30" s="298"/>
      <c r="M30" s="370" t="s">
        <v>448</v>
      </c>
      <c r="N30" s="371" t="s">
        <v>449</v>
      </c>
      <c r="O30" s="1197" t="s">
        <v>565</v>
      </c>
      <c r="P30" s="372" t="s">
        <v>7</v>
      </c>
    </row>
    <row r="31" spans="1:16" ht="14.5" customHeight="1">
      <c r="A31" s="1199" t="s">
        <v>561</v>
      </c>
      <c r="B31" s="1199"/>
      <c r="C31" s="1199"/>
      <c r="D31" s="1199"/>
      <c r="E31" s="1199"/>
      <c r="J31" s="302" t="s">
        <v>342</v>
      </c>
      <c r="K31" s="303" t="s">
        <v>343</v>
      </c>
      <c r="L31" s="304" t="s">
        <v>6</v>
      </c>
      <c r="M31" s="370" t="s">
        <v>451</v>
      </c>
      <c r="N31" s="371" t="s">
        <v>452</v>
      </c>
      <c r="O31" s="1198"/>
      <c r="P31" s="372" t="s">
        <v>7</v>
      </c>
    </row>
    <row r="32" spans="1:16" ht="39.65" customHeight="1">
      <c r="A32" s="1213" t="str">
        <f>B33&amp;CHAR(10)&amp;B34&amp;CHAR(10)&amp;B35</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B32" s="1213"/>
      <c r="C32" s="1213"/>
      <c r="D32" s="1213"/>
      <c r="E32" s="1213"/>
      <c r="M32" s="173"/>
      <c r="N32" s="174"/>
      <c r="O32" s="174"/>
      <c r="P32" s="174"/>
    </row>
    <row r="33" spans="1:16" ht="55" customHeight="1">
      <c r="A33" s="370" t="s">
        <v>425</v>
      </c>
      <c r="B33" s="371" t="s">
        <v>426</v>
      </c>
      <c r="C33" s="371" t="str">
        <f t="shared" ref="C33:C35" si="3">A33&amp;" - "&amp;B33</f>
        <v>C1-05 - Proposer une démarche permettant la détermination d’une action mécanique inconnue ou d'une loi de mouvement.</v>
      </c>
      <c r="D33" s="371" t="s">
        <v>568</v>
      </c>
      <c r="E33" s="372" t="s">
        <v>7</v>
      </c>
      <c r="M33" s="1212" t="str">
        <f>N34&amp;CHAR(10)&amp;N35&amp;CHAR(10)&amp;N36&amp;CHAR(10)&amp;N80</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N33" s="1212"/>
      <c r="O33" s="1212"/>
      <c r="P33" s="1212"/>
    </row>
    <row r="34" spans="1:16" ht="63">
      <c r="A34" s="370" t="s">
        <v>448</v>
      </c>
      <c r="B34" s="371" t="s">
        <v>449</v>
      </c>
      <c r="C34" s="461" t="str">
        <f t="shared" si="3"/>
        <v>C2-08 - Déterminer les actions mécaniques en dynamique dans le cas où le mouvement est imposé.</v>
      </c>
      <c r="D34" s="1197" t="s">
        <v>565</v>
      </c>
      <c r="E34" s="372" t="s">
        <v>7</v>
      </c>
      <c r="M34" s="426" t="s">
        <v>458</v>
      </c>
      <c r="N34" s="427" t="s">
        <v>459</v>
      </c>
      <c r="O34" s="427" t="s">
        <v>460</v>
      </c>
      <c r="P34" s="428" t="s">
        <v>7</v>
      </c>
    </row>
    <row r="35" spans="1:16" ht="52.5" customHeight="1">
      <c r="A35" s="370" t="s">
        <v>451</v>
      </c>
      <c r="B35" s="371" t="s">
        <v>452</v>
      </c>
      <c r="C35" s="462" t="str">
        <f t="shared" si="3"/>
        <v>C2-09 - Déterminer la loi de mouvement dans le cas où les efforts extérieurs sont connus.</v>
      </c>
      <c r="D35" s="1198"/>
      <c r="E35" s="372" t="s">
        <v>7</v>
      </c>
      <c r="M35" s="429" t="s">
        <v>320</v>
      </c>
      <c r="N35" s="430" t="s">
        <v>321</v>
      </c>
      <c r="O35" s="430" t="s">
        <v>322</v>
      </c>
      <c r="P35" s="431" t="s">
        <v>7</v>
      </c>
    </row>
    <row r="36" spans="1:16" ht="31.5">
      <c r="M36" s="426" t="s">
        <v>419</v>
      </c>
      <c r="N36" s="427" t="s">
        <v>420</v>
      </c>
      <c r="O36" s="427" t="s">
        <v>421</v>
      </c>
      <c r="P36" s="428" t="s">
        <v>7</v>
      </c>
    </row>
    <row r="37" spans="1:16" ht="14.5" customHeight="1">
      <c r="A37" s="1201" t="s">
        <v>564</v>
      </c>
      <c r="B37" s="1201"/>
      <c r="C37" s="1201"/>
      <c r="D37" s="1201"/>
      <c r="E37" s="1201"/>
      <c r="M37" s="1211" t="str">
        <f>N38&amp;CHAR(10)&amp;N39&amp;CHAR(10)&amp;N40&amp;CHAR(10)&amp;K8&amp;CHAR(10)&amp;N42</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N37" s="1211"/>
      <c r="O37" s="1211"/>
      <c r="P37" s="1211"/>
    </row>
    <row r="38" spans="1:16" s="175" customFormat="1" ht="14.5" customHeight="1">
      <c r="A38" s="1212" t="str">
        <f>B39&amp;CHAR(10)&amp;B40&amp;CHAR(10)&amp;B41&amp;CHAR(10)&amp;B42</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B38" s="1212"/>
      <c r="C38" s="1212"/>
      <c r="D38" s="1212"/>
      <c r="E38" s="1212"/>
      <c r="M38" s="432" t="s">
        <v>375</v>
      </c>
      <c r="N38" s="433" t="s">
        <v>376</v>
      </c>
      <c r="O38" s="433" t="s">
        <v>377</v>
      </c>
      <c r="P38" s="434" t="s">
        <v>6</v>
      </c>
    </row>
    <row r="39" spans="1:16" ht="59.5" customHeight="1">
      <c r="A39" s="426" t="s">
        <v>458</v>
      </c>
      <c r="B39" s="427" t="s">
        <v>459</v>
      </c>
      <c r="C39" s="427" t="str">
        <f t="shared" ref="C39:C42" si="4">A39&amp;" - "&amp;B39</f>
        <v xml:space="preserve">C3-02 - Résoudre numériquement une équation ou un système d'équations. </v>
      </c>
      <c r="D39" s="427" t="s">
        <v>460</v>
      </c>
      <c r="E39" s="428" t="s">
        <v>7</v>
      </c>
      <c r="M39" s="432" t="s">
        <v>409</v>
      </c>
      <c r="N39" s="433" t="s">
        <v>410</v>
      </c>
      <c r="O39" s="433"/>
      <c r="P39" s="434" t="s">
        <v>6</v>
      </c>
    </row>
    <row r="40" spans="1:16" s="175" customFormat="1" ht="42">
      <c r="A40" s="429" t="s">
        <v>320</v>
      </c>
      <c r="B40" s="430" t="s">
        <v>321</v>
      </c>
      <c r="C40" s="430" t="str">
        <f t="shared" si="4"/>
        <v xml:space="preserve">A3-08 - Analyser les principes d'intelligence artificielle. </v>
      </c>
      <c r="D40" s="430" t="s">
        <v>322</v>
      </c>
      <c r="E40" s="431" t="s">
        <v>7</v>
      </c>
      <c r="M40" s="432" t="s">
        <v>406</v>
      </c>
      <c r="N40" s="433" t="s">
        <v>407</v>
      </c>
      <c r="O40" s="433" t="s">
        <v>408</v>
      </c>
      <c r="P40" s="434" t="s">
        <v>6</v>
      </c>
    </row>
    <row r="41" spans="1:16" s="175" customFormat="1" ht="21">
      <c r="A41" s="426" t="s">
        <v>419</v>
      </c>
      <c r="B41" s="427" t="s">
        <v>420</v>
      </c>
      <c r="C41" s="427" t="str">
        <f t="shared" si="4"/>
        <v xml:space="preserve">C1-03 - Choisir une démarche de résolution d’un problème d'ingénierie numérique ou d'intelligence artificielle. </v>
      </c>
      <c r="D41" s="427" t="s">
        <v>421</v>
      </c>
      <c r="E41" s="428" t="s">
        <v>7</v>
      </c>
    </row>
    <row r="42" spans="1:16" s="175" customFormat="1" ht="42">
      <c r="A42" s="426" t="s">
        <v>461</v>
      </c>
      <c r="B42" s="427" t="s">
        <v>462</v>
      </c>
      <c r="C42" s="427" t="str">
        <f t="shared" si="4"/>
        <v xml:space="preserve">C3-03 - Résoudre un problème en utilisant une solution d'intelligence artificielle. </v>
      </c>
      <c r="D42" s="427" t="s">
        <v>463</v>
      </c>
      <c r="E42" s="428" t="s">
        <v>7</v>
      </c>
      <c r="M42" s="373" t="s">
        <v>416</v>
      </c>
      <c r="N42" s="374" t="s">
        <v>417</v>
      </c>
      <c r="O42" s="374" t="s">
        <v>418</v>
      </c>
      <c r="P42" s="376" t="s">
        <v>7</v>
      </c>
    </row>
    <row r="43" spans="1:16">
      <c r="A43" s="175"/>
      <c r="B43" s="175"/>
      <c r="C43" s="175"/>
      <c r="D43" s="175"/>
      <c r="E43" s="175"/>
      <c r="M43" s="173"/>
      <c r="N43" s="174"/>
      <c r="O43" s="174"/>
      <c r="P43" s="174"/>
    </row>
    <row r="44" spans="1:16" s="175" customFormat="1" ht="14.5" customHeight="1">
      <c r="A44" s="1200" t="s">
        <v>562</v>
      </c>
      <c r="B44" s="1200"/>
      <c r="C44" s="1200"/>
      <c r="D44" s="1200"/>
      <c r="E44" s="1200"/>
      <c r="M44" s="1218" t="s">
        <v>563</v>
      </c>
      <c r="N44" s="1218"/>
      <c r="O44" s="1218"/>
      <c r="P44" s="1218"/>
    </row>
    <row r="45" spans="1:16" s="175" customFormat="1" ht="14.5" customHeight="1">
      <c r="A45" s="1211" t="str">
        <f>B46&amp;CHAR(10)&amp;B47&amp;CHAR(10)&amp;B48&amp;CHAR(10)&amp;B49&amp;CHAR(10)&amp;B50</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B45" s="1211"/>
      <c r="C45" s="1211"/>
      <c r="D45" s="1211"/>
      <c r="E45" s="1211"/>
      <c r="M45" s="435" t="s">
        <v>545</v>
      </c>
      <c r="N45" s="436" t="s">
        <v>546</v>
      </c>
      <c r="O45" s="437" t="s">
        <v>547</v>
      </c>
      <c r="P45" s="438" t="s">
        <v>6</v>
      </c>
    </row>
    <row r="46" spans="1:16" ht="73" customHeight="1">
      <c r="A46" s="432" t="s">
        <v>375</v>
      </c>
      <c r="B46" s="433" t="s">
        <v>376</v>
      </c>
      <c r="C46" s="433" t="str">
        <f t="shared" ref="C46:C50" si="5">A46&amp;" - "&amp;B46</f>
        <v xml:space="preserve">B2-09 - Modéliser un correcteur numérique. </v>
      </c>
      <c r="D46" s="433" t="s">
        <v>377</v>
      </c>
      <c r="E46" s="434" t="s">
        <v>6</v>
      </c>
      <c r="M46" s="173"/>
      <c r="N46" s="174"/>
      <c r="O46" s="174"/>
      <c r="P46" s="174"/>
    </row>
    <row r="47" spans="1:16" ht="31.5">
      <c r="A47" s="432" t="s">
        <v>409</v>
      </c>
      <c r="B47" s="433" t="s">
        <v>410</v>
      </c>
      <c r="C47" s="433" t="str">
        <f t="shared" si="5"/>
        <v>B3-03 - Modifier les paramètres et enrichir le modèle pour minimiser l’écart entre les résultats analytiques et/ou numériques et les résultats expérimentaux.</v>
      </c>
      <c r="D47" s="433"/>
      <c r="E47" s="434" t="s">
        <v>6</v>
      </c>
      <c r="M47" s="173"/>
      <c r="N47" s="174"/>
      <c r="O47" s="174"/>
      <c r="P47" s="174"/>
    </row>
    <row r="48" spans="1:16" ht="21">
      <c r="A48" s="432" t="s">
        <v>406</v>
      </c>
      <c r="B48" s="433" t="s">
        <v>407</v>
      </c>
      <c r="C48" s="433" t="str">
        <f t="shared" si="5"/>
        <v>B3-02 - Préciser les limites de validité d'un modèle.</v>
      </c>
      <c r="D48" s="433" t="s">
        <v>408</v>
      </c>
      <c r="E48" s="434" t="s">
        <v>6</v>
      </c>
      <c r="M48" s="173"/>
      <c r="N48" s="174"/>
      <c r="O48" s="174"/>
      <c r="P48" s="174"/>
    </row>
    <row r="49" spans="1:16">
      <c r="A49" s="373" t="s">
        <v>437</v>
      </c>
      <c r="B49" s="374" t="s">
        <v>438</v>
      </c>
      <c r="C49" s="374" t="str">
        <f t="shared" si="5"/>
        <v>C2-04 - Mettre en œuvre une démarche de réglage d’un correcteur.</v>
      </c>
      <c r="D49" s="375" t="s">
        <v>439</v>
      </c>
      <c r="E49" s="376" t="s">
        <v>6</v>
      </c>
      <c r="M49" s="173"/>
      <c r="N49" s="174"/>
      <c r="O49" s="174"/>
      <c r="P49" s="174"/>
    </row>
    <row r="50" spans="1:16" ht="14.5" customHeight="1">
      <c r="A50" s="373" t="s">
        <v>416</v>
      </c>
      <c r="B50" s="374" t="s">
        <v>417</v>
      </c>
      <c r="C50" s="374" t="str">
        <f t="shared" si="5"/>
        <v>C1-02 - Proposer une démarche de réglage d'un correcteur.</v>
      </c>
      <c r="D50" s="374" t="s">
        <v>418</v>
      </c>
      <c r="E50" s="376" t="s">
        <v>7</v>
      </c>
      <c r="M50" s="173"/>
      <c r="N50" s="174"/>
      <c r="O50" s="174"/>
      <c r="P50" s="174"/>
    </row>
    <row r="51" spans="1:16" s="175" customFormat="1" ht="21">
      <c r="A51" s="173"/>
      <c r="B51" s="174"/>
      <c r="C51" s="174"/>
      <c r="D51" s="174"/>
      <c r="E51" s="174"/>
      <c r="M51" s="321" t="s">
        <v>486</v>
      </c>
      <c r="N51" s="322" t="s">
        <v>487</v>
      </c>
      <c r="O51" s="322"/>
      <c r="P51" s="323" t="s">
        <v>7</v>
      </c>
    </row>
    <row r="52" spans="1:16" ht="14.5" customHeight="1">
      <c r="A52" s="1210" t="s">
        <v>563</v>
      </c>
      <c r="B52" s="1210"/>
      <c r="C52" s="1210"/>
      <c r="D52" s="1210"/>
      <c r="E52" s="1210"/>
      <c r="M52" s="319" t="s">
        <v>488</v>
      </c>
      <c r="N52" s="320" t="s">
        <v>489</v>
      </c>
      <c r="O52" s="282"/>
      <c r="P52" s="283"/>
    </row>
    <row r="53" spans="1:16" ht="14.5" customHeight="1">
      <c r="A53" s="435" t="s">
        <v>545</v>
      </c>
      <c r="B53" s="436" t="s">
        <v>546</v>
      </c>
      <c r="C53" s="436" t="str">
        <f>A53&amp;" - "&amp;B53</f>
        <v xml:space="preserve">F2-01 - Modifier la commande pour faire évoluer le comportement du système. </v>
      </c>
      <c r="D53" s="437" t="s">
        <v>547</v>
      </c>
      <c r="E53" s="438" t="s">
        <v>6</v>
      </c>
      <c r="M53" s="321" t="s">
        <v>492</v>
      </c>
      <c r="N53" s="322" t="s">
        <v>493</v>
      </c>
      <c r="O53" s="322"/>
      <c r="P53" s="323" t="s">
        <v>7</v>
      </c>
    </row>
    <row r="54" spans="1:16" ht="43" customHeight="1">
      <c r="M54" s="321" t="s">
        <v>494</v>
      </c>
      <c r="N54" s="322" t="s">
        <v>495</v>
      </c>
      <c r="O54" s="322" t="s">
        <v>496</v>
      </c>
      <c r="P54" s="323" t="s">
        <v>7</v>
      </c>
    </row>
    <row r="55" spans="1:16" ht="14.5" customHeight="1">
      <c r="M55" s="329" t="s">
        <v>514</v>
      </c>
      <c r="N55" s="330" t="s">
        <v>515</v>
      </c>
      <c r="O55" s="330" t="s">
        <v>516</v>
      </c>
      <c r="P55" s="331" t="s">
        <v>7</v>
      </c>
    </row>
    <row r="56" spans="1:16" ht="14.5" customHeight="1">
      <c r="M56" s="329" t="s">
        <v>531</v>
      </c>
      <c r="N56" s="330" t="s">
        <v>532</v>
      </c>
      <c r="O56" s="330" t="s">
        <v>533</v>
      </c>
      <c r="P56" s="331" t="s">
        <v>7</v>
      </c>
    </row>
    <row r="57" spans="1:16" ht="14.5" customHeight="1">
      <c r="M57" s="284" t="s">
        <v>277</v>
      </c>
      <c r="N57" s="285" t="s">
        <v>83</v>
      </c>
      <c r="O57" s="286"/>
      <c r="P57" s="287"/>
    </row>
    <row r="58" spans="1:16" ht="14.5" customHeight="1">
      <c r="M58" s="288" t="s">
        <v>300</v>
      </c>
      <c r="N58" s="289" t="s">
        <v>301</v>
      </c>
      <c r="O58" s="289"/>
      <c r="P58" s="290"/>
    </row>
    <row r="59" spans="1:16" ht="14.5" customHeight="1">
      <c r="A59" s="321" t="s">
        <v>486</v>
      </c>
      <c r="B59" s="322" t="s">
        <v>487</v>
      </c>
      <c r="C59" s="322"/>
      <c r="D59" s="322"/>
      <c r="E59" s="323" t="s">
        <v>7</v>
      </c>
      <c r="M59" s="291" t="s">
        <v>305</v>
      </c>
      <c r="N59" s="292" t="s">
        <v>306</v>
      </c>
      <c r="O59" s="352" t="s">
        <v>304</v>
      </c>
      <c r="P59" s="293" t="s">
        <v>6</v>
      </c>
    </row>
    <row r="60" spans="1:16" ht="14.5" customHeight="1">
      <c r="A60" s="319" t="s">
        <v>488</v>
      </c>
      <c r="B60" s="320" t="s">
        <v>489</v>
      </c>
      <c r="C60" s="320"/>
      <c r="D60" s="282"/>
      <c r="E60" s="283"/>
      <c r="M60" s="173"/>
      <c r="N60" s="174"/>
      <c r="O60" s="174"/>
      <c r="P60" s="174"/>
    </row>
    <row r="61" spans="1:16" ht="14.5" customHeight="1">
      <c r="A61" s="321" t="s">
        <v>492</v>
      </c>
      <c r="B61" s="322" t="s">
        <v>493</v>
      </c>
      <c r="C61" s="322"/>
      <c r="D61" s="322"/>
      <c r="E61" s="323" t="s">
        <v>7</v>
      </c>
      <c r="M61" s="288" t="s">
        <v>329</v>
      </c>
      <c r="N61" s="289" t="s">
        <v>330</v>
      </c>
      <c r="O61" s="289"/>
      <c r="P61" s="290"/>
    </row>
    <row r="62" spans="1:16" ht="14.5" customHeight="1">
      <c r="A62" s="321" t="s">
        <v>494</v>
      </c>
      <c r="B62" s="322" t="s">
        <v>495</v>
      </c>
      <c r="C62" s="322"/>
      <c r="D62" s="322" t="s">
        <v>496</v>
      </c>
      <c r="E62" s="323" t="s">
        <v>7</v>
      </c>
      <c r="M62" s="176"/>
      <c r="N62" s="176"/>
      <c r="O62" s="177"/>
    </row>
    <row r="63" spans="1:16" ht="14.5" customHeight="1">
      <c r="A63" s="329" t="s">
        <v>514</v>
      </c>
      <c r="B63" s="330" t="s">
        <v>515</v>
      </c>
      <c r="C63" s="330"/>
      <c r="D63" s="330" t="s">
        <v>516</v>
      </c>
      <c r="E63" s="331" t="s">
        <v>7</v>
      </c>
      <c r="M63" s="176"/>
      <c r="N63" s="176"/>
      <c r="O63" s="177"/>
    </row>
    <row r="64" spans="1:16" ht="14.5" customHeight="1">
      <c r="A64" s="329" t="s">
        <v>531</v>
      </c>
      <c r="B64" s="330" t="s">
        <v>532</v>
      </c>
      <c r="C64" s="330"/>
      <c r="D64" s="330" t="s">
        <v>533</v>
      </c>
      <c r="E64" s="331" t="s">
        <v>7</v>
      </c>
      <c r="M64" s="176"/>
      <c r="N64" s="176"/>
      <c r="O64" s="177"/>
    </row>
    <row r="65" spans="1:16" ht="14.5" customHeight="1">
      <c r="A65" s="284" t="s">
        <v>277</v>
      </c>
      <c r="B65" s="285" t="s">
        <v>83</v>
      </c>
      <c r="C65" s="285"/>
      <c r="D65" s="286"/>
      <c r="E65" s="287"/>
      <c r="M65" s="176"/>
      <c r="N65" s="176"/>
      <c r="O65" s="364" t="s">
        <v>380</v>
      </c>
      <c r="P65" s="365" t="s">
        <v>7</v>
      </c>
    </row>
    <row r="66" spans="1:16" ht="14.5" customHeight="1">
      <c r="A66" s="288" t="s">
        <v>145</v>
      </c>
      <c r="B66" s="289" t="s">
        <v>278</v>
      </c>
      <c r="C66" s="289"/>
      <c r="D66" s="289"/>
      <c r="E66" s="290"/>
      <c r="M66" s="176"/>
      <c r="N66" s="176"/>
      <c r="O66" s="177"/>
    </row>
    <row r="67" spans="1:16" ht="14.5" customHeight="1">
      <c r="A67" s="288" t="s">
        <v>300</v>
      </c>
      <c r="B67" s="289" t="s">
        <v>301</v>
      </c>
      <c r="C67" s="289"/>
      <c r="D67" s="289"/>
      <c r="E67" s="290"/>
      <c r="M67" s="176"/>
      <c r="N67" s="176"/>
      <c r="O67" s="177"/>
    </row>
    <row r="68" spans="1:16" ht="14.5" customHeight="1">
      <c r="A68" s="291" t="s">
        <v>305</v>
      </c>
      <c r="B68" s="292" t="s">
        <v>306</v>
      </c>
      <c r="C68" s="440"/>
      <c r="D68" s="352" t="s">
        <v>304</v>
      </c>
      <c r="E68" s="293" t="s">
        <v>6</v>
      </c>
      <c r="M68" s="176"/>
      <c r="N68" s="176"/>
      <c r="O68" s="177"/>
    </row>
    <row r="69" spans="1:16" ht="14.5" customHeight="1">
      <c r="M69" s="176"/>
      <c r="N69" s="176"/>
      <c r="O69" s="177"/>
    </row>
    <row r="70" spans="1:16" ht="14.5" customHeight="1">
      <c r="A70" s="288" t="s">
        <v>329</v>
      </c>
      <c r="B70" s="289" t="s">
        <v>330</v>
      </c>
      <c r="C70" s="289"/>
      <c r="D70" s="289"/>
      <c r="E70" s="290"/>
      <c r="M70" s="176"/>
      <c r="N70" s="176"/>
      <c r="O70" s="177"/>
    </row>
    <row r="71" spans="1:16" ht="14.5" customHeight="1">
      <c r="A71" s="291" t="s">
        <v>331</v>
      </c>
      <c r="B71" s="292" t="s">
        <v>332</v>
      </c>
      <c r="C71" s="440"/>
      <c r="D71" s="1202" t="s">
        <v>333</v>
      </c>
      <c r="E71" s="293" t="s">
        <v>6</v>
      </c>
      <c r="M71" s="176"/>
      <c r="N71" s="176"/>
      <c r="O71" s="177"/>
    </row>
    <row r="72" spans="1:16" ht="14.5" customHeight="1">
      <c r="A72" s="291" t="s">
        <v>334</v>
      </c>
      <c r="B72" s="292" t="s">
        <v>335</v>
      </c>
      <c r="C72" s="441"/>
      <c r="D72" s="1203"/>
      <c r="E72" s="293" t="s">
        <v>6</v>
      </c>
      <c r="M72" s="176"/>
      <c r="N72" s="176"/>
      <c r="O72" s="177"/>
    </row>
    <row r="73" spans="1:16" ht="14.5" customHeight="1">
      <c r="A73" s="291" t="s">
        <v>336</v>
      </c>
      <c r="B73" s="292" t="s">
        <v>337</v>
      </c>
      <c r="C73" s="441"/>
      <c r="D73" s="1203"/>
      <c r="E73" s="293" t="s">
        <v>6</v>
      </c>
      <c r="G73" s="291" t="s">
        <v>338</v>
      </c>
      <c r="H73" s="292" t="s">
        <v>339</v>
      </c>
      <c r="M73" s="176"/>
      <c r="N73" s="176"/>
      <c r="O73" s="177"/>
    </row>
    <row r="74" spans="1:16" ht="14.5" customHeight="1">
      <c r="A74" s="291" t="s">
        <v>338</v>
      </c>
      <c r="B74" s="292" t="s">
        <v>339</v>
      </c>
      <c r="C74" s="442"/>
      <c r="D74" s="1204"/>
      <c r="E74" s="293" t="s">
        <v>6</v>
      </c>
      <c r="M74" s="176"/>
      <c r="N74" s="176"/>
      <c r="O74" s="177"/>
    </row>
    <row r="75" spans="1:16" ht="14.5" customHeight="1">
      <c r="A75"/>
      <c r="B75"/>
      <c r="C75"/>
      <c r="D75"/>
      <c r="E75"/>
      <c r="M75" s="176"/>
      <c r="N75" s="176"/>
      <c r="O75" s="177"/>
    </row>
    <row r="76" spans="1:16" ht="14.5" customHeight="1">
      <c r="A76" s="295" t="s">
        <v>340</v>
      </c>
      <c r="B76" s="296" t="s">
        <v>82</v>
      </c>
      <c r="C76" s="296"/>
      <c r="D76" s="297"/>
      <c r="E76" s="298"/>
      <c r="M76" s="176"/>
      <c r="N76" s="176"/>
      <c r="O76" s="177"/>
    </row>
    <row r="77" spans="1:16" ht="14.5" customHeight="1">
      <c r="A77" s="299" t="s">
        <v>184</v>
      </c>
      <c r="B77" s="300" t="s">
        <v>341</v>
      </c>
      <c r="C77" s="300"/>
      <c r="D77" s="300"/>
      <c r="E77" s="301"/>
      <c r="M77" s="176"/>
      <c r="N77" s="176"/>
      <c r="O77" s="177"/>
    </row>
    <row r="78" spans="1:16" ht="14.5" customHeight="1">
      <c r="A78" s="302" t="s">
        <v>342</v>
      </c>
      <c r="B78" s="303" t="s">
        <v>343</v>
      </c>
      <c r="C78" s="445"/>
      <c r="D78" s="1205" t="s">
        <v>344</v>
      </c>
      <c r="E78" s="304" t="s">
        <v>6</v>
      </c>
      <c r="M78" s="176"/>
      <c r="N78" s="176"/>
      <c r="O78" s="177"/>
    </row>
    <row r="79" spans="1:16" s="175" customFormat="1" ht="14.5" customHeight="1">
      <c r="A79" s="302" t="s">
        <v>345</v>
      </c>
      <c r="B79" s="303" t="s">
        <v>346</v>
      </c>
      <c r="C79" s="446"/>
      <c r="D79" s="1206"/>
      <c r="E79" s="304" t="s">
        <v>6</v>
      </c>
      <c r="G79" s="302" t="s">
        <v>347</v>
      </c>
      <c r="H79" s="303" t="s">
        <v>348</v>
      </c>
    </row>
    <row r="80" spans="1:16" s="175" customFormat="1" ht="14.5" customHeight="1">
      <c r="A80" s="302" t="s">
        <v>347</v>
      </c>
      <c r="B80" s="303" t="s">
        <v>348</v>
      </c>
      <c r="C80" s="446"/>
      <c r="D80" s="1206"/>
      <c r="E80" s="304" t="s">
        <v>6</v>
      </c>
      <c r="G80" s="302" t="s">
        <v>349</v>
      </c>
      <c r="H80" s="303" t="s">
        <v>350</v>
      </c>
      <c r="M80" s="426" t="s">
        <v>461</v>
      </c>
      <c r="N80" s="427" t="s">
        <v>462</v>
      </c>
      <c r="O80" s="427" t="s">
        <v>463</v>
      </c>
      <c r="P80" s="428" t="s">
        <v>7</v>
      </c>
    </row>
    <row r="81" spans="1:16" s="175" customFormat="1" ht="14.5" customHeight="1">
      <c r="A81" s="302" t="s">
        <v>349</v>
      </c>
      <c r="B81" s="303" t="s">
        <v>350</v>
      </c>
      <c r="C81" s="447"/>
      <c r="D81" s="1207"/>
      <c r="E81" s="304" t="s">
        <v>6</v>
      </c>
      <c r="G81" s="299" t="s">
        <v>185</v>
      </c>
      <c r="H81" s="300" t="s">
        <v>351</v>
      </c>
    </row>
    <row r="82" spans="1:16" s="175" customFormat="1" ht="14.5" customHeight="1">
      <c r="A82" s="299" t="s">
        <v>185</v>
      </c>
      <c r="B82" s="300" t="s">
        <v>351</v>
      </c>
      <c r="C82" s="300"/>
      <c r="D82" s="300"/>
      <c r="E82" s="301"/>
      <c r="G82" s="302" t="s">
        <v>352</v>
      </c>
      <c r="H82" s="303" t="s">
        <v>353</v>
      </c>
    </row>
    <row r="83" spans="1:16" ht="14.5" customHeight="1">
      <c r="A83" s="302" t="s">
        <v>352</v>
      </c>
      <c r="B83" s="303" t="s">
        <v>353</v>
      </c>
      <c r="C83" s="303"/>
      <c r="D83" s="303" t="s">
        <v>354</v>
      </c>
      <c r="E83" s="304" t="s">
        <v>6</v>
      </c>
      <c r="G83" s="299" t="s">
        <v>401</v>
      </c>
      <c r="H83" s="300" t="s">
        <v>402</v>
      </c>
      <c r="M83" s="175"/>
      <c r="N83" s="175"/>
      <c r="O83" s="175"/>
      <c r="P83" s="175"/>
    </row>
    <row r="84" spans="1:16" ht="14.5" customHeight="1">
      <c r="A84" s="299" t="s">
        <v>401</v>
      </c>
      <c r="B84" s="300" t="s">
        <v>402</v>
      </c>
      <c r="C84" s="444"/>
      <c r="D84" s="175"/>
      <c r="E84" s="175"/>
      <c r="G84" s="175"/>
      <c r="H84" s="175"/>
      <c r="M84" s="176"/>
      <c r="N84" s="176"/>
      <c r="O84" s="177"/>
    </row>
    <row r="85" spans="1:16" s="175" customFormat="1" ht="14.5" customHeight="1">
      <c r="G85" s="306" t="s">
        <v>411</v>
      </c>
      <c r="H85" s="307" t="s">
        <v>84</v>
      </c>
      <c r="M85" s="176"/>
      <c r="N85" s="176"/>
      <c r="O85" s="177"/>
      <c r="P85" s="178"/>
    </row>
    <row r="86" spans="1:16" s="175" customFormat="1" ht="14.5" customHeight="1">
      <c r="A86" s="306" t="s">
        <v>411</v>
      </c>
      <c r="B86" s="307" t="s">
        <v>84</v>
      </c>
      <c r="C86" s="307"/>
      <c r="D86" s="308"/>
      <c r="E86" s="308"/>
      <c r="G86" s="309" t="s">
        <v>146</v>
      </c>
      <c r="H86" s="310" t="s">
        <v>412</v>
      </c>
      <c r="M86" s="176"/>
      <c r="N86" s="176"/>
      <c r="O86" s="177"/>
      <c r="P86" s="178"/>
    </row>
    <row r="87" spans="1:16" s="175" customFormat="1" ht="14.5" customHeight="1">
      <c r="A87" s="309" t="s">
        <v>146</v>
      </c>
      <c r="B87" s="310" t="s">
        <v>412</v>
      </c>
      <c r="C87" s="310"/>
      <c r="D87" s="310"/>
      <c r="E87" s="311"/>
      <c r="G87" s="309" t="s">
        <v>163</v>
      </c>
      <c r="H87" s="310" t="s">
        <v>428</v>
      </c>
      <c r="M87" s="176"/>
      <c r="N87" s="176"/>
      <c r="O87" s="177"/>
      <c r="P87" s="178"/>
    </row>
    <row r="88" spans="1:16" s="175" customFormat="1" ht="14.5" customHeight="1">
      <c r="A88" s="309" t="s">
        <v>163</v>
      </c>
      <c r="B88" s="310" t="s">
        <v>428</v>
      </c>
      <c r="C88" s="310"/>
      <c r="D88" s="310"/>
      <c r="E88" s="311"/>
      <c r="G88" s="309" t="s">
        <v>453</v>
      </c>
      <c r="H88" s="310" t="s">
        <v>454</v>
      </c>
    </row>
    <row r="89" spans="1:16" s="175" customFormat="1" ht="14.5" customHeight="1">
      <c r="A89" s="309" t="s">
        <v>453</v>
      </c>
      <c r="B89" s="310" t="s">
        <v>454</v>
      </c>
      <c r="C89" s="310"/>
      <c r="D89" s="310"/>
      <c r="E89" s="311"/>
      <c r="G89" s="312" t="s">
        <v>455</v>
      </c>
      <c r="H89" s="313" t="s">
        <v>456</v>
      </c>
      <c r="M89" s="176"/>
      <c r="N89" s="176"/>
      <c r="O89" s="177"/>
      <c r="P89" s="178"/>
    </row>
    <row r="90" spans="1:16" s="175" customFormat="1" ht="14.5" customHeight="1">
      <c r="A90" s="312" t="s">
        <v>455</v>
      </c>
      <c r="B90" s="313" t="s">
        <v>456</v>
      </c>
      <c r="C90" s="313"/>
      <c r="D90" s="313" t="s">
        <v>457</v>
      </c>
      <c r="E90" s="314" t="s">
        <v>6</v>
      </c>
      <c r="G90" s="281"/>
      <c r="H90" s="282"/>
      <c r="M90" s="176"/>
      <c r="N90" s="176"/>
      <c r="O90" s="177"/>
      <c r="P90" s="178"/>
    </row>
    <row r="91" spans="1:16" s="175" customFormat="1" ht="14.5" customHeight="1">
      <c r="A91" s="281"/>
      <c r="B91" s="282"/>
      <c r="C91" s="282"/>
      <c r="D91" s="315"/>
      <c r="E91" s="283"/>
      <c r="G91" s="316" t="s">
        <v>464</v>
      </c>
      <c r="H91" s="317" t="s">
        <v>85</v>
      </c>
      <c r="M91" s="176"/>
      <c r="N91" s="176"/>
      <c r="O91" s="177"/>
      <c r="P91" s="178"/>
    </row>
    <row r="92" spans="1:16" s="175" customFormat="1" ht="14.5" customHeight="1">
      <c r="A92" s="316" t="s">
        <v>464</v>
      </c>
      <c r="B92" s="317" t="s">
        <v>85</v>
      </c>
      <c r="C92" s="317"/>
      <c r="D92" s="318"/>
      <c r="E92" s="318"/>
      <c r="G92" s="319" t="s">
        <v>465</v>
      </c>
      <c r="H92" s="320" t="s">
        <v>466</v>
      </c>
      <c r="M92" s="176"/>
      <c r="N92" s="176"/>
      <c r="O92" s="177"/>
      <c r="P92" s="178"/>
    </row>
    <row r="93" spans="1:16" s="175" customFormat="1" ht="14.5" customHeight="1">
      <c r="A93" s="319" t="s">
        <v>465</v>
      </c>
      <c r="B93" s="320" t="s">
        <v>466</v>
      </c>
      <c r="C93" s="320"/>
      <c r="D93" s="282"/>
      <c r="E93" s="283"/>
      <c r="G93" s="319" t="s">
        <v>474</v>
      </c>
      <c r="H93" s="320" t="s">
        <v>475</v>
      </c>
      <c r="M93" s="176"/>
      <c r="N93" s="176"/>
      <c r="O93" s="177"/>
      <c r="P93" s="178"/>
    </row>
    <row r="94" spans="1:16" s="175" customFormat="1" ht="14.5" customHeight="1">
      <c r="A94" s="319" t="s">
        <v>474</v>
      </c>
      <c r="B94" s="320" t="s">
        <v>475</v>
      </c>
      <c r="C94" s="320"/>
      <c r="D94" s="282"/>
      <c r="E94" s="283"/>
      <c r="G94" s="321" t="s">
        <v>476</v>
      </c>
      <c r="H94" s="322" t="s">
        <v>477</v>
      </c>
      <c r="M94" s="176"/>
      <c r="N94" s="176"/>
      <c r="O94" s="177"/>
      <c r="P94" s="178"/>
    </row>
    <row r="95" spans="1:16" s="175" customFormat="1" ht="14.5" customHeight="1">
      <c r="A95" s="321" t="s">
        <v>476</v>
      </c>
      <c r="B95" s="322" t="s">
        <v>477</v>
      </c>
      <c r="C95" s="322"/>
      <c r="D95" s="322"/>
      <c r="E95" s="323" t="s">
        <v>6</v>
      </c>
      <c r="M95" s="176"/>
      <c r="N95" s="176"/>
      <c r="O95" s="177"/>
      <c r="P95" s="178"/>
    </row>
    <row r="96" spans="1:16" s="175" customFormat="1" ht="14.5" customHeight="1">
      <c r="G96" s="324" t="s">
        <v>502</v>
      </c>
      <c r="H96" s="325" t="s">
        <v>86</v>
      </c>
      <c r="M96" s="176"/>
      <c r="N96" s="176"/>
      <c r="O96" s="177"/>
      <c r="P96" s="178"/>
    </row>
    <row r="97" spans="1:16" s="175" customFormat="1" ht="14.5" customHeight="1">
      <c r="A97" s="324" t="s">
        <v>502</v>
      </c>
      <c r="B97" s="325" t="s">
        <v>86</v>
      </c>
      <c r="C97" s="325"/>
      <c r="D97" s="326"/>
      <c r="E97" s="326"/>
      <c r="G97" s="327" t="s">
        <v>503</v>
      </c>
      <c r="H97" s="328" t="s">
        <v>504</v>
      </c>
      <c r="M97" s="176"/>
      <c r="N97" s="176"/>
      <c r="O97" s="177"/>
      <c r="P97" s="178"/>
    </row>
    <row r="98" spans="1:16" s="175" customFormat="1" ht="14.5" customHeight="1">
      <c r="A98" s="327" t="s">
        <v>503</v>
      </c>
      <c r="B98" s="328" t="s">
        <v>504</v>
      </c>
      <c r="C98" s="328"/>
      <c r="D98" s="282"/>
      <c r="E98" s="283"/>
      <c r="G98" s="329" t="s">
        <v>519</v>
      </c>
      <c r="H98" s="330" t="s">
        <v>520</v>
      </c>
      <c r="M98" s="176"/>
      <c r="N98" s="176"/>
      <c r="O98" s="177"/>
      <c r="P98" s="178"/>
    </row>
    <row r="99" spans="1:16" ht="14.5" customHeight="1">
      <c r="A99" s="329" t="s">
        <v>519</v>
      </c>
      <c r="B99" s="330" t="s">
        <v>520</v>
      </c>
      <c r="C99" s="330"/>
      <c r="D99" s="330"/>
      <c r="E99" s="331"/>
      <c r="G99" s="327" t="s">
        <v>521</v>
      </c>
      <c r="H99" s="328" t="s">
        <v>522</v>
      </c>
      <c r="M99" s="176"/>
      <c r="N99" s="176"/>
      <c r="O99" s="177"/>
    </row>
    <row r="100" spans="1:16" ht="14.5" customHeight="1">
      <c r="A100" s="327" t="s">
        <v>521</v>
      </c>
      <c r="B100" s="328" t="s">
        <v>522</v>
      </c>
      <c r="C100" s="328"/>
      <c r="D100" s="282"/>
      <c r="E100" s="282"/>
      <c r="G100" s="173"/>
      <c r="H100" s="174"/>
      <c r="M100" s="176"/>
      <c r="N100" s="176"/>
      <c r="O100" s="177"/>
    </row>
    <row r="101" spans="1:16" ht="14.5" customHeight="1">
      <c r="G101" s="329" t="s">
        <v>534</v>
      </c>
      <c r="H101" s="330" t="s">
        <v>535</v>
      </c>
      <c r="M101" s="176"/>
      <c r="N101" s="176"/>
      <c r="O101" s="177"/>
    </row>
    <row r="102" spans="1:16" s="175" customFormat="1" ht="14.5" customHeight="1">
      <c r="A102" s="329" t="s">
        <v>534</v>
      </c>
      <c r="B102" s="330" t="s">
        <v>535</v>
      </c>
      <c r="C102" s="330"/>
      <c r="D102" s="330" t="s">
        <v>536</v>
      </c>
      <c r="E102" s="331" t="s">
        <v>6</v>
      </c>
      <c r="G102" s="281"/>
      <c r="H102" s="282"/>
      <c r="M102" s="291" t="s">
        <v>331</v>
      </c>
      <c r="N102" s="292" t="s">
        <v>332</v>
      </c>
      <c r="O102" s="440" t="s">
        <v>333</v>
      </c>
      <c r="P102" s="293" t="s">
        <v>6</v>
      </c>
    </row>
    <row r="103" spans="1:16" ht="14.5" customHeight="1">
      <c r="A103" s="281"/>
      <c r="B103" s="282"/>
      <c r="C103" s="282"/>
      <c r="D103" s="282"/>
      <c r="E103" s="283"/>
      <c r="G103" s="332" t="s">
        <v>537</v>
      </c>
      <c r="H103" s="333" t="s">
        <v>538</v>
      </c>
      <c r="M103" s="291" t="s">
        <v>334</v>
      </c>
      <c r="N103" s="292" t="s">
        <v>335</v>
      </c>
      <c r="O103" s="441"/>
      <c r="P103" s="293" t="s">
        <v>6</v>
      </c>
    </row>
    <row r="104" spans="1:16" ht="14.5" customHeight="1">
      <c r="A104" s="332" t="s">
        <v>537</v>
      </c>
      <c r="B104" s="333" t="s">
        <v>538</v>
      </c>
      <c r="C104" s="333"/>
      <c r="D104" s="334"/>
      <c r="E104" s="335"/>
      <c r="G104" s="336" t="s">
        <v>539</v>
      </c>
      <c r="H104" s="337" t="s">
        <v>540</v>
      </c>
      <c r="M104" s="291" t="s">
        <v>336</v>
      </c>
      <c r="N104" s="292" t="s">
        <v>337</v>
      </c>
      <c r="O104" s="441"/>
      <c r="P104" s="293" t="s">
        <v>6</v>
      </c>
    </row>
    <row r="105" spans="1:16" s="175" customFormat="1" ht="14.5" customHeight="1">
      <c r="A105" s="336" t="s">
        <v>539</v>
      </c>
      <c r="B105" s="337" t="s">
        <v>540</v>
      </c>
      <c r="C105" s="337"/>
      <c r="D105" s="282"/>
      <c r="E105" s="283"/>
      <c r="G105" s="338" t="s">
        <v>541</v>
      </c>
      <c r="H105" s="339" t="s">
        <v>542</v>
      </c>
      <c r="M105" s="299" t="s">
        <v>184</v>
      </c>
      <c r="N105" s="300" t="s">
        <v>341</v>
      </c>
      <c r="O105" s="300"/>
      <c r="P105" s="301"/>
    </row>
    <row r="106" spans="1:16" s="175" customFormat="1" ht="14.5" customHeight="1">
      <c r="A106" s="338" t="s">
        <v>541</v>
      </c>
      <c r="B106" s="339" t="s">
        <v>542</v>
      </c>
      <c r="C106" s="339"/>
      <c r="D106" s="339"/>
      <c r="E106" s="340" t="s">
        <v>6</v>
      </c>
      <c r="G106" s="336" t="s">
        <v>543</v>
      </c>
      <c r="H106" s="337" t="s">
        <v>544</v>
      </c>
      <c r="M106" s="302" t="s">
        <v>345</v>
      </c>
      <c r="N106" s="303" t="s">
        <v>346</v>
      </c>
      <c r="O106" s="345"/>
      <c r="P106" s="304" t="s">
        <v>6</v>
      </c>
    </row>
    <row r="107" spans="1:16" s="175" customFormat="1" ht="14.5" customHeight="1">
      <c r="A107" s="336" t="s">
        <v>543</v>
      </c>
      <c r="B107" s="337" t="s">
        <v>544</v>
      </c>
      <c r="C107" s="337"/>
      <c r="D107" s="282"/>
      <c r="E107" s="283"/>
    </row>
    <row r="108" spans="1:16" s="175" customFormat="1" ht="14.5" customHeight="1"/>
    <row r="109" spans="1:16" s="175" customFormat="1" ht="14.5" customHeight="1">
      <c r="G109" s="173"/>
      <c r="H109" s="174"/>
    </row>
    <row r="110" spans="1:16" s="175" customFormat="1" ht="14.5" customHeight="1">
      <c r="A110" s="173"/>
      <c r="B110" s="174"/>
      <c r="C110" s="174"/>
      <c r="D110" s="174"/>
      <c r="E110" s="174"/>
      <c r="G110" s="173"/>
      <c r="H110" s="174"/>
    </row>
    <row r="111" spans="1:16" ht="14.5" customHeight="1">
      <c r="G111" s="173"/>
      <c r="H111" s="174"/>
    </row>
    <row r="112" spans="1:16" ht="14.5" customHeight="1">
      <c r="G112" s="173"/>
      <c r="H112" s="174"/>
    </row>
    <row r="113" spans="7:8" ht="14.5" customHeight="1">
      <c r="G113" s="173"/>
      <c r="H113" s="174"/>
    </row>
    <row r="114" spans="7:8" ht="14.5" customHeight="1">
      <c r="G114" s="173"/>
      <c r="H114" s="174"/>
    </row>
    <row r="115" spans="7:8" ht="14.5" customHeight="1">
      <c r="G115" s="173"/>
      <c r="H115" s="174"/>
    </row>
    <row r="116" spans="7:8" ht="14.5" customHeight="1">
      <c r="G116" s="173"/>
      <c r="H116" s="174"/>
    </row>
    <row r="117" spans="7:8" ht="14.5" customHeight="1">
      <c r="G117" s="173"/>
      <c r="H117" s="174"/>
    </row>
    <row r="118" spans="7:8" ht="14.5" customHeight="1">
      <c r="G118" s="173"/>
      <c r="H118" s="174"/>
    </row>
    <row r="119" spans="7:8" ht="14.5" customHeight="1">
      <c r="G119" s="173"/>
      <c r="H119" s="174"/>
    </row>
    <row r="120" spans="7:8" ht="14.5" customHeight="1">
      <c r="G120" s="173"/>
      <c r="H120" s="174"/>
    </row>
    <row r="121" spans="7:8" ht="14.5" customHeight="1">
      <c r="G121" s="173"/>
      <c r="H121" s="174"/>
    </row>
    <row r="122" spans="7:8" ht="14.5" customHeight="1">
      <c r="G122" s="173"/>
      <c r="H122" s="174"/>
    </row>
    <row r="123" spans="7:8" ht="14.5" customHeight="1">
      <c r="G123" s="173"/>
      <c r="H123" s="174"/>
    </row>
    <row r="124" spans="7:8" ht="14.5" customHeight="1">
      <c r="G124" s="173"/>
      <c r="H124" s="174"/>
    </row>
    <row r="125" spans="7:8" ht="14.5" customHeight="1">
      <c r="G125" s="173"/>
      <c r="H125" s="174"/>
    </row>
    <row r="126" spans="7:8" ht="14.5" customHeight="1">
      <c r="G126" s="173"/>
      <c r="H126" s="174"/>
    </row>
    <row r="127" spans="7:8" ht="14.5" customHeight="1">
      <c r="G127" s="173"/>
      <c r="H127" s="174"/>
    </row>
    <row r="128" spans="7:8" ht="14.5" customHeight="1">
      <c r="G128" s="173"/>
      <c r="H128" s="174"/>
    </row>
    <row r="129" spans="1:8" ht="14.5" customHeight="1">
      <c r="G129" s="281"/>
      <c r="H129" s="282"/>
    </row>
    <row r="130" spans="1:8" ht="14.5" customHeight="1">
      <c r="A130" s="281"/>
      <c r="B130" s="282"/>
      <c r="C130" s="282"/>
      <c r="D130" s="282"/>
      <c r="E130" s="283"/>
      <c r="G130" s="173"/>
      <c r="H130" s="174"/>
    </row>
    <row r="131" spans="1:8" ht="14.5" customHeight="1">
      <c r="G131" s="173"/>
      <c r="H131" s="174"/>
    </row>
    <row r="132" spans="1:8" ht="14.5" customHeight="1">
      <c r="G132" s="173"/>
      <c r="H132" s="174"/>
    </row>
    <row r="133" spans="1:8" ht="14.5" customHeight="1">
      <c r="G133" s="173"/>
      <c r="H133" s="174"/>
    </row>
  </sheetData>
  <mergeCells count="33">
    <mergeCell ref="M33:P33"/>
    <mergeCell ref="J6:L6"/>
    <mergeCell ref="M37:P37"/>
    <mergeCell ref="M44:P44"/>
    <mergeCell ref="J4:L4"/>
    <mergeCell ref="O12:O15"/>
    <mergeCell ref="M27:P27"/>
    <mergeCell ref="M28:P28"/>
    <mergeCell ref="O30:O31"/>
    <mergeCell ref="M5:P5"/>
    <mergeCell ref="M6:P6"/>
    <mergeCell ref="M10:P10"/>
    <mergeCell ref="J5:L5"/>
    <mergeCell ref="A1:E1"/>
    <mergeCell ref="A9:E9"/>
    <mergeCell ref="D4:D5"/>
    <mergeCell ref="A2:E2"/>
    <mergeCell ref="A10:E10"/>
    <mergeCell ref="A44:E44"/>
    <mergeCell ref="A37:E37"/>
    <mergeCell ref="D71:D74"/>
    <mergeCell ref="D78:D81"/>
    <mergeCell ref="D28:D29"/>
    <mergeCell ref="A52:E52"/>
    <mergeCell ref="A45:E45"/>
    <mergeCell ref="A38:E38"/>
    <mergeCell ref="A32:E32"/>
    <mergeCell ref="A25:E25"/>
    <mergeCell ref="A16:E16"/>
    <mergeCell ref="A17:E17"/>
    <mergeCell ref="A26:E26"/>
    <mergeCell ref="D34:D35"/>
    <mergeCell ref="A31:E31"/>
  </mergeCell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00000000-0002-0000-0900-000000000000}">
          <x14:formula1>
            <xm:f>PCSI_PSI!$N$2:$N$93</xm:f>
          </x14:formula1>
          <xm:sqref>A3:A7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122"/>
  <sheetViews>
    <sheetView topLeftCell="A62" zoomScale="73" zoomScaleNormal="80" workbookViewId="0">
      <selection activeCell="N53" sqref="N53:R55"/>
    </sheetView>
  </sheetViews>
  <sheetFormatPr baseColWidth="10" defaultRowHeight="14.5"/>
  <cols>
    <col min="1" max="1" width="4.1796875" bestFit="1" customWidth="1"/>
    <col min="2" max="3" width="55.81640625" customWidth="1"/>
    <col min="4" max="4" width="3.26953125" customWidth="1"/>
    <col min="7" max="7" width="17.7265625" bestFit="1" customWidth="1"/>
    <col min="8" max="8" width="17.7265625" customWidth="1"/>
    <col min="11" max="11" width="35.1796875" bestFit="1" customWidth="1"/>
    <col min="12" max="12" width="35.1796875" customWidth="1"/>
    <col min="14" max="14" width="5.54296875" customWidth="1"/>
    <col min="15" max="15" width="23.1796875" customWidth="1"/>
    <col min="16" max="16" width="49.453125" hidden="1" customWidth="1"/>
    <col min="17" max="17" width="49.453125" customWidth="1"/>
    <col min="18" max="18" width="8.54296875" bestFit="1" customWidth="1"/>
  </cols>
  <sheetData>
    <row r="1" spans="1:18" ht="23.5">
      <c r="A1" s="1220" t="s">
        <v>276</v>
      </c>
      <c r="B1" s="1220"/>
      <c r="C1" s="1220"/>
      <c r="D1" s="1220"/>
      <c r="F1" t="s">
        <v>570</v>
      </c>
      <c r="G1" t="s">
        <v>571</v>
      </c>
      <c r="J1" t="s">
        <v>572</v>
      </c>
      <c r="K1" t="s">
        <v>573</v>
      </c>
      <c r="N1" t="s">
        <v>574</v>
      </c>
      <c r="O1" t="s">
        <v>575</v>
      </c>
      <c r="Q1" t="s">
        <v>1</v>
      </c>
      <c r="R1" t="s">
        <v>576</v>
      </c>
    </row>
    <row r="2" spans="1:18" ht="21">
      <c r="A2" s="281"/>
      <c r="B2" s="282"/>
      <c r="C2" s="282"/>
      <c r="D2" s="283"/>
      <c r="F2" s="284" t="s">
        <v>277</v>
      </c>
      <c r="G2" s="285" t="s">
        <v>83</v>
      </c>
      <c r="H2" s="285" t="str">
        <f>F2&amp;" - "&amp;G2</f>
        <v>A - Analyser</v>
      </c>
      <c r="J2" s="288" t="s">
        <v>145</v>
      </c>
      <c r="K2" s="289" t="s">
        <v>278</v>
      </c>
      <c r="L2" s="289" t="str">
        <f>J2&amp;" - "&amp;K2</f>
        <v>A1 - Analyser le besoin et les exigences</v>
      </c>
      <c r="M2" s="290"/>
      <c r="N2" s="291" t="s">
        <v>279</v>
      </c>
      <c r="O2" s="292" t="s">
        <v>280</v>
      </c>
      <c r="P2" s="292" t="str">
        <f>N2&amp;" - "&amp;O2</f>
        <v>A1-01 - Décrire le besoin et les exigences.</v>
      </c>
      <c r="Q2" s="292" t="s">
        <v>281</v>
      </c>
      <c r="R2" s="293" t="s">
        <v>2</v>
      </c>
    </row>
    <row r="3" spans="1:18" ht="42">
      <c r="A3" s="284" t="s">
        <v>277</v>
      </c>
      <c r="B3" s="285" t="s">
        <v>83</v>
      </c>
      <c r="C3" s="286"/>
      <c r="D3" s="287"/>
      <c r="F3" s="295" t="s">
        <v>340</v>
      </c>
      <c r="G3" s="296" t="s">
        <v>82</v>
      </c>
      <c r="H3" s="296" t="str">
        <f t="shared" ref="H3:H7" si="0">F3&amp;" - "&amp;G3</f>
        <v>B - Modéliser</v>
      </c>
      <c r="J3" s="288" t="s">
        <v>162</v>
      </c>
      <c r="K3" s="289" t="s">
        <v>291</v>
      </c>
      <c r="L3" s="289" t="str">
        <f t="shared" ref="L3:L18" si="1">J3&amp;" - "&amp;K3</f>
        <v>A2 - Définir les frontières de l'analyse</v>
      </c>
      <c r="N3" s="291" t="s">
        <v>282</v>
      </c>
      <c r="O3" s="292" t="s">
        <v>283</v>
      </c>
      <c r="P3" s="440" t="str">
        <f t="shared" ref="P3:P66" si="2">N3&amp;" - "&amp;O3</f>
        <v>A1-02 - Traduire un besoin fonctionnel en exigences.</v>
      </c>
      <c r="Q3" s="352" t="s">
        <v>284</v>
      </c>
      <c r="R3" s="293" t="s">
        <v>2</v>
      </c>
    </row>
    <row r="4" spans="1:18" ht="42">
      <c r="A4" s="288" t="s">
        <v>145</v>
      </c>
      <c r="B4" s="289" t="s">
        <v>278</v>
      </c>
      <c r="C4" s="289"/>
      <c r="D4" s="290"/>
      <c r="F4" s="306" t="s">
        <v>411</v>
      </c>
      <c r="G4" s="307" t="s">
        <v>84</v>
      </c>
      <c r="H4" s="307" t="str">
        <f t="shared" si="0"/>
        <v>C - Résoudre</v>
      </c>
      <c r="J4" s="288" t="s">
        <v>300</v>
      </c>
      <c r="K4" s="289" t="s">
        <v>301</v>
      </c>
      <c r="L4" s="289" t="str">
        <f t="shared" si="1"/>
        <v>A3 - Analyser l'organisation fonctionnelle et structurelle</v>
      </c>
      <c r="M4" s="290"/>
      <c r="N4" s="291" t="s">
        <v>285</v>
      </c>
      <c r="O4" s="292" t="s">
        <v>286</v>
      </c>
      <c r="P4" s="441" t="str">
        <f t="shared" si="2"/>
        <v>A1-03 - Définir les domaines d’application et les critères technico-économiques et environnementaux.</v>
      </c>
      <c r="Q4" s="352" t="s">
        <v>284</v>
      </c>
      <c r="R4" s="293" t="s">
        <v>2</v>
      </c>
    </row>
    <row r="5" spans="1:18" ht="42">
      <c r="A5" s="291" t="s">
        <v>279</v>
      </c>
      <c r="B5" s="292" t="s">
        <v>280</v>
      </c>
      <c r="C5" s="292" t="s">
        <v>281</v>
      </c>
      <c r="D5" s="293" t="s">
        <v>2</v>
      </c>
      <c r="F5" s="316" t="s">
        <v>464</v>
      </c>
      <c r="G5" s="317" t="s">
        <v>85</v>
      </c>
      <c r="H5" s="317" t="str">
        <f t="shared" si="0"/>
        <v>D - Expérimenter</v>
      </c>
      <c r="J5" s="288" t="s">
        <v>329</v>
      </c>
      <c r="K5" s="289" t="s">
        <v>330</v>
      </c>
      <c r="L5" s="289" t="str">
        <f t="shared" si="1"/>
        <v>A4 - Analyser les performances et les écarts</v>
      </c>
      <c r="M5" s="290"/>
      <c r="N5" s="291" t="s">
        <v>287</v>
      </c>
      <c r="O5" s="292" t="s">
        <v>288</v>
      </c>
      <c r="P5" s="441" t="str">
        <f t="shared" si="2"/>
        <v>A1-04 - Qualifier et quantifier les exigences.</v>
      </c>
      <c r="Q5" s="352" t="s">
        <v>284</v>
      </c>
      <c r="R5" s="293" t="s">
        <v>2</v>
      </c>
    </row>
    <row r="6" spans="1:18" ht="42">
      <c r="A6" s="291" t="s">
        <v>282</v>
      </c>
      <c r="B6" s="292" t="s">
        <v>283</v>
      </c>
      <c r="C6" s="1202" t="s">
        <v>284</v>
      </c>
      <c r="D6" s="293" t="s">
        <v>2</v>
      </c>
      <c r="F6" s="324" t="s">
        <v>502</v>
      </c>
      <c r="G6" s="325" t="s">
        <v>86</v>
      </c>
      <c r="H6" s="325" t="str">
        <f t="shared" si="0"/>
        <v>E - Communiquer</v>
      </c>
      <c r="J6" s="299" t="s">
        <v>184</v>
      </c>
      <c r="K6" s="300" t="s">
        <v>341</v>
      </c>
      <c r="L6" s="300" t="str">
        <f t="shared" si="1"/>
        <v>B1 - Choisir les grandeurs physiques et les caractériser</v>
      </c>
      <c r="M6" s="301"/>
      <c r="N6" s="291" t="s">
        <v>289</v>
      </c>
      <c r="O6" s="292" t="s">
        <v>290</v>
      </c>
      <c r="P6" s="442" t="str">
        <f t="shared" si="2"/>
        <v>A1-05 - Évaluer l’impact environnemental et sociétal.</v>
      </c>
      <c r="Q6" s="352" t="s">
        <v>284</v>
      </c>
      <c r="R6" s="293" t="s">
        <v>2</v>
      </c>
    </row>
    <row r="7" spans="1:18" ht="21">
      <c r="A7" s="291" t="s">
        <v>285</v>
      </c>
      <c r="B7" s="292" t="s">
        <v>286</v>
      </c>
      <c r="C7" s="1203"/>
      <c r="D7" s="293" t="s">
        <v>2</v>
      </c>
      <c r="F7" s="332" t="s">
        <v>537</v>
      </c>
      <c r="G7" s="333" t="s">
        <v>538</v>
      </c>
      <c r="H7" s="333" t="str">
        <f t="shared" si="0"/>
        <v>F - Concevoir</v>
      </c>
      <c r="J7" s="299" t="s">
        <v>185</v>
      </c>
      <c r="K7" s="300" t="s">
        <v>351</v>
      </c>
      <c r="L7" s="300" t="str">
        <f t="shared" si="1"/>
        <v>B2 - Proposer un modèle de connaissance et de comportement</v>
      </c>
      <c r="M7" s="301"/>
      <c r="N7" s="291" t="s">
        <v>292</v>
      </c>
      <c r="O7" s="292" t="s">
        <v>293</v>
      </c>
      <c r="P7" s="440" t="str">
        <f t="shared" si="2"/>
        <v>A2-01 - Isoler un système et justifier l’isolement.</v>
      </c>
      <c r="Q7" s="352" t="s">
        <v>294</v>
      </c>
      <c r="R7" s="293" t="s">
        <v>4</v>
      </c>
    </row>
    <row r="8" spans="1:18" ht="21">
      <c r="A8" s="291" t="s">
        <v>287</v>
      </c>
      <c r="B8" s="292" t="s">
        <v>288</v>
      </c>
      <c r="C8" s="1203"/>
      <c r="D8" s="293" t="s">
        <v>2</v>
      </c>
      <c r="J8" s="299" t="s">
        <v>401</v>
      </c>
      <c r="K8" s="300" t="s">
        <v>402</v>
      </c>
      <c r="L8" s="444" t="str">
        <f t="shared" si="1"/>
        <v>B3 - Valider un modèle</v>
      </c>
      <c r="N8" s="291" t="s">
        <v>295</v>
      </c>
      <c r="O8" s="292" t="s">
        <v>296</v>
      </c>
      <c r="P8" s="442" t="str">
        <f t="shared" si="2"/>
        <v xml:space="preserve">A2-02 - Définir les éléments influents du milieu extérieur. </v>
      </c>
      <c r="Q8" s="352" t="s">
        <v>294</v>
      </c>
      <c r="R8" s="293" t="s">
        <v>4</v>
      </c>
    </row>
    <row r="9" spans="1:18" ht="21">
      <c r="A9" s="291" t="s">
        <v>289</v>
      </c>
      <c r="B9" s="292" t="s">
        <v>290</v>
      </c>
      <c r="C9" s="1204"/>
      <c r="D9" s="293" t="s">
        <v>2</v>
      </c>
      <c r="J9" s="309" t="s">
        <v>146</v>
      </c>
      <c r="K9" s="310" t="s">
        <v>412</v>
      </c>
      <c r="L9" s="310" t="str">
        <f t="shared" si="1"/>
        <v>C1 - Proposer une démarche de résolution</v>
      </c>
      <c r="N9" s="291" t="s">
        <v>297</v>
      </c>
      <c r="O9" s="292" t="s">
        <v>298</v>
      </c>
      <c r="P9" s="292" t="str">
        <f t="shared" si="2"/>
        <v>A2-03 - Identifier la nature des flux échangés traversant la frontière d’étude.</v>
      </c>
      <c r="Q9" s="292" t="s">
        <v>299</v>
      </c>
      <c r="R9" s="293" t="s">
        <v>4</v>
      </c>
    </row>
    <row r="10" spans="1:18" ht="73.5">
      <c r="A10" s="288" t="s">
        <v>162</v>
      </c>
      <c r="B10" s="289" t="s">
        <v>291</v>
      </c>
      <c r="C10" s="289"/>
      <c r="D10" s="290"/>
      <c r="J10" s="309" t="s">
        <v>163</v>
      </c>
      <c r="K10" s="310" t="s">
        <v>428</v>
      </c>
      <c r="L10" s="310" t="str">
        <f t="shared" si="1"/>
        <v>C2 - Mettre en œuvre une démarche de résolution analytique</v>
      </c>
      <c r="M10" s="311"/>
      <c r="N10" s="291" t="s">
        <v>302</v>
      </c>
      <c r="O10" s="292" t="s">
        <v>303</v>
      </c>
      <c r="P10" s="440" t="str">
        <f t="shared" si="2"/>
        <v>A3-01 - Associer les fonctions aux constituants.</v>
      </c>
      <c r="Q10" s="352" t="s">
        <v>304</v>
      </c>
      <c r="R10" s="293" t="s">
        <v>2</v>
      </c>
    </row>
    <row r="11" spans="1:18" ht="73.5">
      <c r="A11" s="291" t="s">
        <v>292</v>
      </c>
      <c r="B11" s="292" t="s">
        <v>293</v>
      </c>
      <c r="C11" s="1202" t="s">
        <v>294</v>
      </c>
      <c r="D11" s="293" t="s">
        <v>4</v>
      </c>
      <c r="J11" s="309" t="s">
        <v>453</v>
      </c>
      <c r="K11" s="310" t="s">
        <v>454</v>
      </c>
      <c r="L11" s="310" t="str">
        <f t="shared" si="1"/>
        <v>C3 - Mettre en œuvre une démarche de résolution numérique</v>
      </c>
      <c r="M11" s="283"/>
      <c r="N11" s="291" t="s">
        <v>305</v>
      </c>
      <c r="O11" s="292" t="s">
        <v>306</v>
      </c>
      <c r="P11" s="441" t="str">
        <f t="shared" si="2"/>
        <v>A3-02 - Justifier le choix des constituants dédiés aux fonctions d’un système.</v>
      </c>
      <c r="Q11" s="352" t="s">
        <v>304</v>
      </c>
      <c r="R11" s="293" t="s">
        <v>6</v>
      </c>
    </row>
    <row r="12" spans="1:18" ht="73.5">
      <c r="A12" s="291" t="s">
        <v>295</v>
      </c>
      <c r="B12" s="292" t="s">
        <v>296</v>
      </c>
      <c r="C12" s="1204"/>
      <c r="D12" s="293" t="s">
        <v>4</v>
      </c>
      <c r="J12" s="319" t="s">
        <v>465</v>
      </c>
      <c r="K12" s="320" t="s">
        <v>466</v>
      </c>
      <c r="L12" s="320" t="str">
        <f t="shared" si="1"/>
        <v>D1 - Mettre en œuvre un système</v>
      </c>
      <c r="M12" s="283"/>
      <c r="N12" s="291" t="s">
        <v>307</v>
      </c>
      <c r="O12" s="292" t="s">
        <v>308</v>
      </c>
      <c r="P12" s="441" t="str">
        <f t="shared" si="2"/>
        <v>A3-03 - Identifier et décrire les chaines fonctionnelles du système.</v>
      </c>
      <c r="Q12" s="352" t="s">
        <v>304</v>
      </c>
      <c r="R12" s="293" t="s">
        <v>2</v>
      </c>
    </row>
    <row r="13" spans="1:18" ht="73.5">
      <c r="A13" s="291" t="s">
        <v>297</v>
      </c>
      <c r="B13" s="292" t="s">
        <v>298</v>
      </c>
      <c r="C13" s="292" t="s">
        <v>299</v>
      </c>
      <c r="D13" s="293" t="s">
        <v>4</v>
      </c>
      <c r="J13" s="319" t="s">
        <v>474</v>
      </c>
      <c r="K13" s="320" t="s">
        <v>475</v>
      </c>
      <c r="L13" s="320" t="str">
        <f t="shared" si="1"/>
        <v>D2 - Proposer et justifier un protocole expérimental</v>
      </c>
      <c r="M13" s="283"/>
      <c r="N13" s="291" t="s">
        <v>309</v>
      </c>
      <c r="O13" s="292" t="s">
        <v>310</v>
      </c>
      <c r="P13" s="442" t="str">
        <f t="shared" si="2"/>
        <v>A3-04 - Identifier et décrire les liens entre les chaines fonctionnelles.</v>
      </c>
      <c r="Q13" s="352" t="s">
        <v>304</v>
      </c>
      <c r="R13" s="293" t="s">
        <v>2</v>
      </c>
    </row>
    <row r="14" spans="1:18" ht="52.5">
      <c r="A14" s="288" t="s">
        <v>300</v>
      </c>
      <c r="B14" s="289" t="s">
        <v>301</v>
      </c>
      <c r="C14" s="289"/>
      <c r="D14" s="290"/>
      <c r="J14" s="319" t="s">
        <v>488</v>
      </c>
      <c r="K14" s="320" t="s">
        <v>489</v>
      </c>
      <c r="L14" s="320" t="str">
        <f t="shared" si="1"/>
        <v>D3 - Mettre en œuvre un protocole expérimental</v>
      </c>
      <c r="N14" s="291" t="s">
        <v>311</v>
      </c>
      <c r="O14" s="292" t="s">
        <v>312</v>
      </c>
      <c r="P14" s="292" t="str">
        <f t="shared" si="2"/>
        <v>A3-05 - Caractériser un constituant de la chaine de puissance.</v>
      </c>
      <c r="Q14" s="292" t="s">
        <v>579</v>
      </c>
      <c r="R14" s="293" t="s">
        <v>7</v>
      </c>
    </row>
    <row r="15" spans="1:18" ht="42">
      <c r="A15" s="291" t="s">
        <v>302</v>
      </c>
      <c r="B15" s="292" t="s">
        <v>303</v>
      </c>
      <c r="C15" s="1202" t="s">
        <v>304</v>
      </c>
      <c r="D15" s="293" t="s">
        <v>2</v>
      </c>
      <c r="J15" s="327" t="s">
        <v>503</v>
      </c>
      <c r="K15" s="328" t="s">
        <v>504</v>
      </c>
      <c r="L15" s="328" t="str">
        <f t="shared" si="1"/>
        <v>E1 - Rechercher et traiter des informations</v>
      </c>
      <c r="N15" s="291" t="s">
        <v>314</v>
      </c>
      <c r="O15" s="292" t="s">
        <v>315</v>
      </c>
      <c r="P15" s="292" t="str">
        <f t="shared" si="2"/>
        <v>A3-06 - Caractériser un constituant de la chaine d’information.</v>
      </c>
      <c r="Q15" s="292" t="s">
        <v>316</v>
      </c>
      <c r="R15" s="293" t="s">
        <v>4</v>
      </c>
    </row>
    <row r="16" spans="1:18" ht="31.5">
      <c r="A16" s="291" t="s">
        <v>305</v>
      </c>
      <c r="B16" s="292" t="s">
        <v>306</v>
      </c>
      <c r="C16" s="1203"/>
      <c r="D16" s="293" t="s">
        <v>6</v>
      </c>
      <c r="J16" s="327" t="s">
        <v>521</v>
      </c>
      <c r="K16" s="328" t="s">
        <v>522</v>
      </c>
      <c r="L16" s="328" t="str">
        <f t="shared" si="1"/>
        <v>E2 - Produire et échanger de l'information</v>
      </c>
      <c r="M16" s="282"/>
      <c r="N16" s="291" t="s">
        <v>317</v>
      </c>
      <c r="O16" s="292" t="s">
        <v>318</v>
      </c>
      <c r="P16" s="292" t="str">
        <f t="shared" si="2"/>
        <v xml:space="preserve">A3-07 - Analyser un algorithme. </v>
      </c>
      <c r="Q16" s="292" t="s">
        <v>319</v>
      </c>
      <c r="R16" s="293" t="s">
        <v>2</v>
      </c>
    </row>
    <row r="17" spans="1:18" ht="52.5">
      <c r="A17" s="291" t="s">
        <v>307</v>
      </c>
      <c r="B17" s="292" t="s">
        <v>308</v>
      </c>
      <c r="C17" s="1203"/>
      <c r="D17" s="293" t="s">
        <v>2</v>
      </c>
      <c r="J17" s="336" t="s">
        <v>539</v>
      </c>
      <c r="K17" s="337" t="s">
        <v>540</v>
      </c>
      <c r="L17" s="337" t="str">
        <f t="shared" si="1"/>
        <v>F1 - Concevoir l'architecture d'un système innovant</v>
      </c>
      <c r="M17" s="283"/>
      <c r="N17" s="291" t="s">
        <v>320</v>
      </c>
      <c r="O17" s="292" t="s">
        <v>321</v>
      </c>
      <c r="P17" s="292" t="str">
        <f t="shared" si="2"/>
        <v xml:space="preserve">A3-08 - Analyser les principes d'intelligence artificielle. </v>
      </c>
      <c r="Q17" s="292" t="s">
        <v>322</v>
      </c>
      <c r="R17" s="293" t="s">
        <v>7</v>
      </c>
    </row>
    <row r="18" spans="1:18" ht="31.5">
      <c r="A18" s="291" t="s">
        <v>309</v>
      </c>
      <c r="B18" s="292" t="s">
        <v>310</v>
      </c>
      <c r="C18" s="1204"/>
      <c r="D18" s="293" t="s">
        <v>2</v>
      </c>
      <c r="J18" s="336" t="s">
        <v>543</v>
      </c>
      <c r="K18" s="337" t="s">
        <v>544</v>
      </c>
      <c r="L18" s="337" t="str">
        <f t="shared" si="1"/>
        <v>F2 - Proposer et choisir des solutions techniques</v>
      </c>
      <c r="M18" s="283"/>
      <c r="N18" s="294" t="s">
        <v>323</v>
      </c>
      <c r="O18" s="292" t="s">
        <v>324</v>
      </c>
      <c r="P18" s="292" t="str">
        <f t="shared" si="2"/>
        <v>A3-09 - Interpréter tout ou partie de l’évolution temporelle d’un système séquentiel.</v>
      </c>
      <c r="Q18" s="292" t="s">
        <v>325</v>
      </c>
      <c r="R18" s="293" t="s">
        <v>4</v>
      </c>
    </row>
    <row r="19" spans="1:18" ht="94.5">
      <c r="A19" s="291" t="s">
        <v>311</v>
      </c>
      <c r="B19" s="292" t="s">
        <v>312</v>
      </c>
      <c r="C19" s="292" t="s">
        <v>313</v>
      </c>
      <c r="D19" s="293" t="s">
        <v>7</v>
      </c>
      <c r="N19" s="294" t="s">
        <v>326</v>
      </c>
      <c r="O19" s="292" t="s">
        <v>327</v>
      </c>
      <c r="P19" s="292" t="str">
        <f t="shared" si="2"/>
        <v>A3-10 - Identifier la structure d'un système asservi.</v>
      </c>
      <c r="Q19" s="292" t="s">
        <v>328</v>
      </c>
      <c r="R19" s="293" t="s">
        <v>2</v>
      </c>
    </row>
    <row r="20" spans="1:18" ht="52.5">
      <c r="A20" s="291" t="s">
        <v>314</v>
      </c>
      <c r="B20" s="292" t="s">
        <v>315</v>
      </c>
      <c r="C20" s="292" t="s">
        <v>316</v>
      </c>
      <c r="D20" s="293" t="s">
        <v>4</v>
      </c>
      <c r="N20" s="291" t="s">
        <v>331</v>
      </c>
      <c r="O20" s="292" t="s">
        <v>332</v>
      </c>
      <c r="P20" s="440" t="str">
        <f t="shared" si="2"/>
        <v>A4-01 - Extraire un indicateur de performance pertinent à partir du cahier des charges ou de résultats issus de l'expérimentation ou de la simulation.</v>
      </c>
      <c r="Q20" s="352" t="s">
        <v>333</v>
      </c>
      <c r="R20" s="293" t="s">
        <v>6</v>
      </c>
    </row>
    <row r="21" spans="1:18" ht="42">
      <c r="A21" s="291" t="s">
        <v>317</v>
      </c>
      <c r="B21" s="292" t="s">
        <v>318</v>
      </c>
      <c r="C21" s="292" t="s">
        <v>319</v>
      </c>
      <c r="D21" s="293" t="s">
        <v>2</v>
      </c>
      <c r="N21" s="291" t="s">
        <v>334</v>
      </c>
      <c r="O21" s="292" t="s">
        <v>335</v>
      </c>
      <c r="P21" s="441" t="str">
        <f t="shared" si="2"/>
        <v>A4-02 - Caractériser les écarts entre les performances.</v>
      </c>
      <c r="Q21" s="352" t="s">
        <v>333</v>
      </c>
      <c r="R21" s="293" t="s">
        <v>6</v>
      </c>
    </row>
    <row r="22" spans="1:18" ht="52.5">
      <c r="A22" s="291" t="s">
        <v>320</v>
      </c>
      <c r="B22" s="292" t="s">
        <v>321</v>
      </c>
      <c r="C22" s="292" t="s">
        <v>322</v>
      </c>
      <c r="D22" s="293" t="s">
        <v>7</v>
      </c>
      <c r="N22" s="291" t="s">
        <v>336</v>
      </c>
      <c r="O22" s="292" t="s">
        <v>337</v>
      </c>
      <c r="P22" s="441" t="str">
        <f t="shared" si="2"/>
        <v xml:space="preserve">A4-03 - Interpréter et vérifier la cohérence des résultats obtenus expérimentalement, analytiquement ou numériquement. </v>
      </c>
      <c r="Q22" s="352" t="s">
        <v>333</v>
      </c>
      <c r="R22" s="293" t="s">
        <v>6</v>
      </c>
    </row>
    <row r="23" spans="1:18" ht="42">
      <c r="A23" s="294" t="s">
        <v>323</v>
      </c>
      <c r="B23" s="292" t="s">
        <v>324</v>
      </c>
      <c r="C23" s="292" t="s">
        <v>325</v>
      </c>
      <c r="D23" s="293" t="s">
        <v>4</v>
      </c>
      <c r="N23" s="291" t="s">
        <v>338</v>
      </c>
      <c r="O23" s="292" t="s">
        <v>339</v>
      </c>
      <c r="P23" s="442" t="str">
        <f t="shared" si="2"/>
        <v>A4-04 - Rechercher et proposer des causes aux écarts constatés.</v>
      </c>
      <c r="Q23" s="352" t="s">
        <v>333</v>
      </c>
      <c r="R23" s="293" t="s">
        <v>6</v>
      </c>
    </row>
    <row r="24" spans="1:18" ht="42">
      <c r="A24" s="294" t="s">
        <v>326</v>
      </c>
      <c r="B24" s="292" t="s">
        <v>327</v>
      </c>
      <c r="C24" s="292" t="s">
        <v>328</v>
      </c>
      <c r="D24" s="293" t="s">
        <v>2</v>
      </c>
      <c r="F24" s="281"/>
      <c r="G24" s="282"/>
      <c r="H24" s="282"/>
      <c r="N24" s="302" t="s">
        <v>342</v>
      </c>
      <c r="O24" s="303" t="s">
        <v>343</v>
      </c>
      <c r="P24" s="445" t="str">
        <f t="shared" si="2"/>
        <v>B1-01 - Identifier les performances à prévoir ou à évaluer.</v>
      </c>
      <c r="Q24" s="445" t="s">
        <v>344</v>
      </c>
      <c r="R24" s="304" t="s">
        <v>6</v>
      </c>
    </row>
    <row r="25" spans="1:18" ht="21">
      <c r="A25" s="288" t="s">
        <v>329</v>
      </c>
      <c r="B25" s="289" t="s">
        <v>330</v>
      </c>
      <c r="C25" s="289"/>
      <c r="D25" s="290"/>
      <c r="N25" s="302" t="s">
        <v>345</v>
      </c>
      <c r="O25" s="303" t="s">
        <v>346</v>
      </c>
      <c r="P25" s="446" t="str">
        <f t="shared" si="2"/>
        <v>B1-02 - Identifier les grandeurs d'entrée et de sortie d’un modèle.</v>
      </c>
      <c r="Q25" s="445" t="s">
        <v>344</v>
      </c>
      <c r="R25" s="304" t="s">
        <v>6</v>
      </c>
    </row>
    <row r="26" spans="1:18" ht="21">
      <c r="A26" s="291" t="s">
        <v>331</v>
      </c>
      <c r="B26" s="292" t="s">
        <v>332</v>
      </c>
      <c r="C26" s="1202" t="s">
        <v>333</v>
      </c>
      <c r="D26" s="293" t="s">
        <v>6</v>
      </c>
      <c r="N26" s="302" t="s">
        <v>347</v>
      </c>
      <c r="O26" s="303" t="s">
        <v>348</v>
      </c>
      <c r="P26" s="446" t="str">
        <f t="shared" si="2"/>
        <v>B1-03 - Identifier les paramètres d’un modèle.</v>
      </c>
      <c r="Q26" s="445" t="s">
        <v>344</v>
      </c>
      <c r="R26" s="304" t="s">
        <v>6</v>
      </c>
    </row>
    <row r="27" spans="1:18" ht="21">
      <c r="A27" s="291" t="s">
        <v>334</v>
      </c>
      <c r="B27" s="292" t="s">
        <v>335</v>
      </c>
      <c r="C27" s="1203"/>
      <c r="D27" s="293" t="s">
        <v>6</v>
      </c>
      <c r="N27" s="302" t="s">
        <v>349</v>
      </c>
      <c r="O27" s="303" t="s">
        <v>350</v>
      </c>
      <c r="P27" s="447" t="str">
        <f t="shared" si="2"/>
        <v>B1-04 - Identifier et justifier les hypothèses nécessaires à la modélisation.</v>
      </c>
      <c r="Q27" s="445" t="s">
        <v>344</v>
      </c>
      <c r="R27" s="304" t="s">
        <v>6</v>
      </c>
    </row>
    <row r="28" spans="1:18" ht="31.5">
      <c r="A28" s="291" t="s">
        <v>336</v>
      </c>
      <c r="B28" s="292" t="s">
        <v>337</v>
      </c>
      <c r="C28" s="1203"/>
      <c r="D28" s="293" t="s">
        <v>6</v>
      </c>
      <c r="N28" s="302" t="s">
        <v>352</v>
      </c>
      <c r="O28" s="303" t="s">
        <v>353</v>
      </c>
      <c r="P28" s="303" t="str">
        <f t="shared" si="2"/>
        <v>B2-01 - Choisir un modèle adapté aux performances à prévoir ou à évaluer.</v>
      </c>
      <c r="Q28" s="303" t="s">
        <v>354</v>
      </c>
      <c r="R28" s="304" t="s">
        <v>6</v>
      </c>
    </row>
    <row r="29" spans="1:18" ht="31.5">
      <c r="A29" s="291" t="s">
        <v>338</v>
      </c>
      <c r="B29" s="292" t="s">
        <v>339</v>
      </c>
      <c r="C29" s="1204"/>
      <c r="D29" s="293" t="s">
        <v>6</v>
      </c>
      <c r="N29" s="302" t="s">
        <v>355</v>
      </c>
      <c r="O29" s="303" t="s">
        <v>356</v>
      </c>
      <c r="P29" s="445" t="str">
        <f t="shared" si="2"/>
        <v>B2-02 - Compléter un modèle multiphysique.</v>
      </c>
      <c r="Q29" s="344" t="s">
        <v>357</v>
      </c>
      <c r="R29" s="304" t="s">
        <v>7</v>
      </c>
    </row>
    <row r="30" spans="1:18" ht="31.5">
      <c r="N30" s="302" t="s">
        <v>358</v>
      </c>
      <c r="O30" s="303" t="s">
        <v>359</v>
      </c>
      <c r="P30" s="447" t="str">
        <f t="shared" si="2"/>
        <v>B2-03 - Associer un modèle aux composants des chaines fonctionnelles.</v>
      </c>
      <c r="Q30" s="344" t="s">
        <v>357</v>
      </c>
      <c r="R30" s="304" t="s">
        <v>7</v>
      </c>
    </row>
    <row r="31" spans="1:18" ht="73.5">
      <c r="A31" s="295" t="s">
        <v>340</v>
      </c>
      <c r="B31" s="296" t="s">
        <v>82</v>
      </c>
      <c r="C31" s="297"/>
      <c r="D31" s="298"/>
      <c r="N31" s="302" t="s">
        <v>360</v>
      </c>
      <c r="O31" s="303" t="s">
        <v>361</v>
      </c>
      <c r="P31" s="303" t="str">
        <f t="shared" si="2"/>
        <v>B2-04 - Établir un modèle de connaissance par des fonctions de transfert.</v>
      </c>
      <c r="Q31" s="303" t="s">
        <v>362</v>
      </c>
      <c r="R31" s="304" t="s">
        <v>2</v>
      </c>
    </row>
    <row r="32" spans="1:18" ht="52.5">
      <c r="A32" s="299" t="s">
        <v>184</v>
      </c>
      <c r="B32" s="300" t="s">
        <v>341</v>
      </c>
      <c r="C32" s="300"/>
      <c r="D32" s="301"/>
      <c r="N32" s="302" t="s">
        <v>363</v>
      </c>
      <c r="O32" s="303" t="s">
        <v>364</v>
      </c>
      <c r="P32" s="303" t="str">
        <f t="shared" si="2"/>
        <v>B2-05 - Modéliser le signal d'entrée.</v>
      </c>
      <c r="Q32" s="303" t="s">
        <v>365</v>
      </c>
      <c r="R32" s="304" t="s">
        <v>2</v>
      </c>
    </row>
    <row r="33" spans="1:18" ht="42">
      <c r="A33" s="302" t="s">
        <v>342</v>
      </c>
      <c r="B33" s="303" t="s">
        <v>343</v>
      </c>
      <c r="C33" s="1205" t="s">
        <v>344</v>
      </c>
      <c r="D33" s="304" t="s">
        <v>6</v>
      </c>
      <c r="N33" s="302" t="s">
        <v>366</v>
      </c>
      <c r="O33" s="303" t="s">
        <v>367</v>
      </c>
      <c r="P33" s="303" t="str">
        <f t="shared" si="2"/>
        <v xml:space="preserve">B2-06 - Établir un modèle de comportement à partir d'une réponse temporelle ou fréquentielle. </v>
      </c>
      <c r="Q33" s="303" t="s">
        <v>368</v>
      </c>
      <c r="R33" s="304" t="s">
        <v>4</v>
      </c>
    </row>
    <row r="34" spans="1:18" ht="52.5">
      <c r="A34" s="302" t="s">
        <v>345</v>
      </c>
      <c r="B34" s="303" t="s">
        <v>346</v>
      </c>
      <c r="C34" s="1206"/>
      <c r="D34" s="304" t="s">
        <v>6</v>
      </c>
      <c r="N34" s="302" t="s">
        <v>369</v>
      </c>
      <c r="O34" s="303" t="s">
        <v>370</v>
      </c>
      <c r="P34" s="303" t="str">
        <f t="shared" si="2"/>
        <v xml:space="preserve">B2-07 - Modéliser un système par schéma-blocs. </v>
      </c>
      <c r="Q34" s="303" t="s">
        <v>371</v>
      </c>
      <c r="R34" s="304" t="s">
        <v>2</v>
      </c>
    </row>
    <row r="35" spans="1:18" ht="47.5" customHeight="1">
      <c r="A35" s="302" t="s">
        <v>347</v>
      </c>
      <c r="B35" s="303" t="s">
        <v>348</v>
      </c>
      <c r="C35" s="1206"/>
      <c r="D35" s="304" t="s">
        <v>6</v>
      </c>
      <c r="N35" s="302" t="s">
        <v>372</v>
      </c>
      <c r="O35" s="303" t="s">
        <v>373</v>
      </c>
      <c r="P35" s="303" t="str">
        <f t="shared" si="2"/>
        <v>B2-08 - Simplifier un modèle.</v>
      </c>
      <c r="Q35" s="303" t="s">
        <v>580</v>
      </c>
      <c r="R35" s="304" t="s">
        <v>7</v>
      </c>
    </row>
    <row r="36" spans="1:18" ht="60" customHeight="1">
      <c r="A36" s="302" t="s">
        <v>349</v>
      </c>
      <c r="B36" s="303" t="s">
        <v>350</v>
      </c>
      <c r="C36" s="1207"/>
      <c r="D36" s="304" t="s">
        <v>6</v>
      </c>
      <c r="N36" s="302" t="s">
        <v>375</v>
      </c>
      <c r="O36" s="303" t="s">
        <v>376</v>
      </c>
      <c r="P36" s="303" t="str">
        <f t="shared" si="2"/>
        <v xml:space="preserve">B2-09 - Modéliser un correcteur numérique. </v>
      </c>
      <c r="Q36" s="303" t="s">
        <v>377</v>
      </c>
      <c r="R36" s="304" t="s">
        <v>6</v>
      </c>
    </row>
    <row r="37" spans="1:18" ht="31.5">
      <c r="A37" s="299" t="s">
        <v>185</v>
      </c>
      <c r="B37" s="300" t="s">
        <v>351</v>
      </c>
      <c r="C37" s="300"/>
      <c r="D37" s="301"/>
      <c r="N37" s="302" t="s">
        <v>378</v>
      </c>
      <c r="O37" s="303" t="s">
        <v>379</v>
      </c>
      <c r="P37" s="303" t="str">
        <f t="shared" si="2"/>
        <v>B2-10 - Déterminer les caractéristiques d'un solide ou d'un ensemble de solides indéformables.</v>
      </c>
      <c r="Q37" s="303" t="s">
        <v>587</v>
      </c>
      <c r="R37" s="304" t="s">
        <v>7</v>
      </c>
    </row>
    <row r="38" spans="1:18" ht="115.5">
      <c r="A38" s="302" t="s">
        <v>352</v>
      </c>
      <c r="B38" s="303" t="s">
        <v>353</v>
      </c>
      <c r="C38" s="303" t="s">
        <v>354</v>
      </c>
      <c r="D38" s="304" t="s">
        <v>6</v>
      </c>
      <c r="N38" s="305" t="s">
        <v>381</v>
      </c>
      <c r="O38" s="303" t="s">
        <v>382</v>
      </c>
      <c r="P38" s="445" t="str">
        <f t="shared" si="2"/>
        <v>B2-11 - Proposer une modélisation des liaisons avec leurs caractéristiques géométriques.</v>
      </c>
      <c r="Q38" s="344" t="s">
        <v>383</v>
      </c>
      <c r="R38" s="304" t="s">
        <v>2</v>
      </c>
    </row>
    <row r="39" spans="1:18" ht="115.5">
      <c r="A39" s="302" t="s">
        <v>355</v>
      </c>
      <c r="B39" s="303" t="s">
        <v>356</v>
      </c>
      <c r="C39" s="1205" t="s">
        <v>357</v>
      </c>
      <c r="D39" s="304" t="s">
        <v>7</v>
      </c>
      <c r="N39" s="305" t="s">
        <v>384</v>
      </c>
      <c r="O39" s="303" t="s">
        <v>385</v>
      </c>
      <c r="P39" s="447" t="str">
        <f t="shared" si="2"/>
        <v>B2-12 - Proposer un modèle cinématique à partir d'un système réel ou d'une maquette numérique.</v>
      </c>
      <c r="Q39" s="344" t="s">
        <v>383</v>
      </c>
      <c r="R39" s="304" t="s">
        <v>2</v>
      </c>
    </row>
    <row r="40" spans="1:18" ht="84">
      <c r="A40" s="302" t="s">
        <v>358</v>
      </c>
      <c r="B40" s="303" t="s">
        <v>359</v>
      </c>
      <c r="C40" s="1207"/>
      <c r="D40" s="304" t="s">
        <v>7</v>
      </c>
      <c r="N40" s="305" t="s">
        <v>386</v>
      </c>
      <c r="O40" s="303" t="s">
        <v>387</v>
      </c>
      <c r="P40" s="303" t="str">
        <f t="shared" si="2"/>
        <v>B2-13 - Modéliser la cinématique d'un ensemble de solides.</v>
      </c>
      <c r="Q40" s="303" t="s">
        <v>388</v>
      </c>
      <c r="R40" s="304" t="s">
        <v>4</v>
      </c>
    </row>
    <row r="41" spans="1:18" ht="84">
      <c r="A41" s="302" t="s">
        <v>360</v>
      </c>
      <c r="B41" s="303" t="s">
        <v>361</v>
      </c>
      <c r="C41" s="303" t="s">
        <v>362</v>
      </c>
      <c r="D41" s="304" t="s">
        <v>2</v>
      </c>
      <c r="N41" s="305" t="s">
        <v>389</v>
      </c>
      <c r="O41" s="303" t="s">
        <v>390</v>
      </c>
      <c r="P41" s="303" t="str">
        <f t="shared" si="2"/>
        <v>B2-14 - Modéliser une action mécanique.</v>
      </c>
      <c r="Q41" s="303" t="s">
        <v>391</v>
      </c>
      <c r="R41" s="304" t="s">
        <v>4</v>
      </c>
    </row>
    <row r="42" spans="1:18" ht="52.5">
      <c r="A42" s="302" t="s">
        <v>363</v>
      </c>
      <c r="B42" s="303" t="s">
        <v>364</v>
      </c>
      <c r="C42" s="303" t="s">
        <v>365</v>
      </c>
      <c r="D42" s="304" t="s">
        <v>2</v>
      </c>
      <c r="N42" s="305" t="s">
        <v>392</v>
      </c>
      <c r="O42" s="303" t="s">
        <v>393</v>
      </c>
      <c r="P42" s="303" t="str">
        <f t="shared" si="2"/>
        <v>B2-15 - Simplifier un modèle de mécanisme.</v>
      </c>
      <c r="Q42" s="303" t="s">
        <v>394</v>
      </c>
      <c r="R42" s="304" t="s">
        <v>4</v>
      </c>
    </row>
    <row r="43" spans="1:18" ht="42">
      <c r="A43" s="302" t="s">
        <v>366</v>
      </c>
      <c r="B43" s="303" t="s">
        <v>367</v>
      </c>
      <c r="C43" s="303" t="s">
        <v>368</v>
      </c>
      <c r="D43" s="304" t="s">
        <v>4</v>
      </c>
      <c r="F43" s="281"/>
      <c r="G43" s="282"/>
      <c r="H43" s="282"/>
      <c r="N43" s="305" t="s">
        <v>395</v>
      </c>
      <c r="O43" s="303" t="s">
        <v>396</v>
      </c>
      <c r="P43" s="303" t="str">
        <f t="shared" si="2"/>
        <v>B2-16 - Modifier un modèle pour le rendre isostatique.</v>
      </c>
      <c r="Q43" s="303" t="s">
        <v>397</v>
      </c>
      <c r="R43" s="304" t="s">
        <v>7</v>
      </c>
    </row>
    <row r="44" spans="1:18" ht="52.5">
      <c r="A44" s="302" t="s">
        <v>369</v>
      </c>
      <c r="B44" s="303" t="s">
        <v>370</v>
      </c>
      <c r="C44" s="303" t="s">
        <v>371</v>
      </c>
      <c r="D44" s="304" t="s">
        <v>2</v>
      </c>
      <c r="N44" s="305" t="s">
        <v>398</v>
      </c>
      <c r="O44" s="303" t="s">
        <v>399</v>
      </c>
      <c r="P44" s="303" t="str">
        <f t="shared" si="2"/>
        <v>B2-17 - Décrire le comportement d'un système séquentiel.</v>
      </c>
      <c r="Q44" s="303" t="s">
        <v>400</v>
      </c>
      <c r="R44" s="304" t="s">
        <v>4</v>
      </c>
    </row>
    <row r="45" spans="1:18" ht="52.5">
      <c r="A45" s="302" t="s">
        <v>372</v>
      </c>
      <c r="B45" s="303" t="s">
        <v>373</v>
      </c>
      <c r="C45" s="303" t="s">
        <v>374</v>
      </c>
      <c r="D45" s="304" t="s">
        <v>7</v>
      </c>
      <c r="N45" s="302" t="s">
        <v>403</v>
      </c>
      <c r="O45" s="303" t="s">
        <v>404</v>
      </c>
      <c r="P45" s="303" t="str">
        <f t="shared" si="2"/>
        <v>B3-01 - Vérifier la cohérence du modèle choisi en confrontant les résultats analytiques et/ou numériques aux résultats expérimentaux.</v>
      </c>
      <c r="Q45" s="303" t="s">
        <v>405</v>
      </c>
      <c r="R45" s="304" t="s">
        <v>4</v>
      </c>
    </row>
    <row r="46" spans="1:18" ht="31.5">
      <c r="A46" s="302" t="s">
        <v>375</v>
      </c>
      <c r="B46" s="303" t="s">
        <v>376</v>
      </c>
      <c r="C46" s="303" t="s">
        <v>377</v>
      </c>
      <c r="D46" s="304" t="s">
        <v>6</v>
      </c>
      <c r="N46" s="302" t="s">
        <v>406</v>
      </c>
      <c r="O46" s="303" t="s">
        <v>407</v>
      </c>
      <c r="P46" s="303" t="str">
        <f t="shared" si="2"/>
        <v>B3-02 - Préciser les limites de validité d'un modèle.</v>
      </c>
      <c r="Q46" s="303" t="s">
        <v>408</v>
      </c>
      <c r="R46" s="304" t="s">
        <v>6</v>
      </c>
    </row>
    <row r="47" spans="1:18" ht="73.5">
      <c r="A47" s="302" t="s">
        <v>378</v>
      </c>
      <c r="B47" s="303" t="s">
        <v>379</v>
      </c>
      <c r="C47" s="303" t="s">
        <v>380</v>
      </c>
      <c r="D47" s="304" t="s">
        <v>7</v>
      </c>
      <c r="N47" s="302" t="s">
        <v>409</v>
      </c>
      <c r="O47" s="303" t="s">
        <v>410</v>
      </c>
      <c r="P47" s="303" t="str">
        <f t="shared" si="2"/>
        <v>B3-03 - Modifier les paramètres et enrichir le modèle pour minimiser l’écart entre les résultats analytiques et/ou numériques et les résultats expérimentaux.</v>
      </c>
      <c r="Q47" s="303" t="s">
        <v>408</v>
      </c>
      <c r="R47" s="304" t="s">
        <v>6</v>
      </c>
    </row>
    <row r="48" spans="1:18" ht="83.15" customHeight="1">
      <c r="A48" s="305" t="s">
        <v>381</v>
      </c>
      <c r="B48" s="303" t="s">
        <v>382</v>
      </c>
      <c r="C48" s="1205" t="s">
        <v>383</v>
      </c>
      <c r="D48" s="304" t="s">
        <v>2</v>
      </c>
      <c r="N48" s="312" t="s">
        <v>413</v>
      </c>
      <c r="O48" s="313" t="s">
        <v>414</v>
      </c>
      <c r="P48" s="313" t="str">
        <f t="shared" si="2"/>
        <v>C1-01 - Proposer une démarche permettant d'évaluer les performances des systèmes asservis.</v>
      </c>
      <c r="Q48" s="313" t="s">
        <v>415</v>
      </c>
      <c r="R48" s="314" t="s">
        <v>4</v>
      </c>
    </row>
    <row r="49" spans="1:18" ht="42">
      <c r="A49" s="305" t="s">
        <v>384</v>
      </c>
      <c r="B49" s="303" t="s">
        <v>385</v>
      </c>
      <c r="C49" s="1207"/>
      <c r="D49" s="304" t="s">
        <v>2</v>
      </c>
      <c r="N49" s="312" t="s">
        <v>416</v>
      </c>
      <c r="O49" s="313" t="s">
        <v>417</v>
      </c>
      <c r="P49" s="313" t="str">
        <f t="shared" si="2"/>
        <v>C1-02 - Proposer une démarche de réglage d'un correcteur.</v>
      </c>
      <c r="Q49" s="313" t="s">
        <v>418</v>
      </c>
      <c r="R49" s="314" t="s">
        <v>7</v>
      </c>
    </row>
    <row r="50" spans="1:18" ht="84">
      <c r="A50" s="305" t="s">
        <v>386</v>
      </c>
      <c r="B50" s="303" t="s">
        <v>387</v>
      </c>
      <c r="C50" s="303" t="s">
        <v>388</v>
      </c>
      <c r="D50" s="304" t="s">
        <v>4</v>
      </c>
      <c r="N50" s="312" t="s">
        <v>419</v>
      </c>
      <c r="O50" s="313" t="s">
        <v>420</v>
      </c>
      <c r="P50" s="313" t="str">
        <f t="shared" si="2"/>
        <v xml:space="preserve">C1-03 - Choisir une démarche de résolution d’un problème d'ingénierie numérique ou d'intelligence artificielle. </v>
      </c>
      <c r="Q50" s="313" t="s">
        <v>421</v>
      </c>
      <c r="R50" s="314" t="s">
        <v>7</v>
      </c>
    </row>
    <row r="51" spans="1:18" ht="84">
      <c r="A51" s="305" t="s">
        <v>389</v>
      </c>
      <c r="B51" s="303" t="s">
        <v>390</v>
      </c>
      <c r="C51" s="303" t="s">
        <v>391</v>
      </c>
      <c r="D51" s="304" t="s">
        <v>4</v>
      </c>
      <c r="N51" s="312" t="s">
        <v>422</v>
      </c>
      <c r="O51" s="313" t="s">
        <v>423</v>
      </c>
      <c r="P51" s="313" t="str">
        <f t="shared" si="2"/>
        <v xml:space="preserve">C1-04 - Proposer une démarche permettant d'obtenir une loi entrée-sortie géométrique. </v>
      </c>
      <c r="Q51" s="313" t="s">
        <v>424</v>
      </c>
      <c r="R51" s="314" t="s">
        <v>2</v>
      </c>
    </row>
    <row r="52" spans="1:18" ht="63">
      <c r="A52" s="305" t="s">
        <v>392</v>
      </c>
      <c r="B52" s="303" t="s">
        <v>393</v>
      </c>
      <c r="C52" s="303" t="s">
        <v>394</v>
      </c>
      <c r="D52" s="304" t="s">
        <v>4</v>
      </c>
      <c r="N52" s="312" t="s">
        <v>425</v>
      </c>
      <c r="O52" s="313" t="s">
        <v>426</v>
      </c>
      <c r="P52" s="313" t="str">
        <f t="shared" si="2"/>
        <v>C1-05 - Proposer une démarche permettant la détermination d’une action mécanique inconnue ou d'une loi de mouvement.</v>
      </c>
      <c r="Q52" s="313" t="s">
        <v>427</v>
      </c>
      <c r="R52" s="314" t="s">
        <v>7</v>
      </c>
    </row>
    <row r="53" spans="1:18" ht="58" customHeight="1">
      <c r="A53" s="305" t="s">
        <v>395</v>
      </c>
      <c r="B53" s="303" t="s">
        <v>396</v>
      </c>
      <c r="C53" s="303" t="s">
        <v>397</v>
      </c>
      <c r="D53" s="304" t="s">
        <v>7</v>
      </c>
      <c r="N53" s="312" t="s">
        <v>429</v>
      </c>
      <c r="O53" s="313" t="s">
        <v>430</v>
      </c>
      <c r="P53" s="313" t="str">
        <f t="shared" si="2"/>
        <v>C2-01 - Déterminer la réponse temporelle.</v>
      </c>
      <c r="Q53" s="313" t="s">
        <v>431</v>
      </c>
      <c r="R53" s="314" t="s">
        <v>2</v>
      </c>
    </row>
    <row r="54" spans="1:18" ht="29.5" customHeight="1">
      <c r="A54" s="305" t="s">
        <v>398</v>
      </c>
      <c r="B54" s="303" t="s">
        <v>399</v>
      </c>
      <c r="C54" s="303" t="s">
        <v>400</v>
      </c>
      <c r="D54" s="304" t="s">
        <v>4</v>
      </c>
      <c r="N54" s="312" t="s">
        <v>432</v>
      </c>
      <c r="O54" s="313" t="s">
        <v>550</v>
      </c>
      <c r="P54" s="313" t="str">
        <f t="shared" si="2"/>
        <v>C2-02 - Déterminer la réponse fréquentielle.</v>
      </c>
      <c r="Q54" s="313" t="s">
        <v>433</v>
      </c>
      <c r="R54" s="314" t="s">
        <v>4</v>
      </c>
    </row>
    <row r="55" spans="1:18" ht="147">
      <c r="A55" s="299" t="s">
        <v>401</v>
      </c>
      <c r="B55" s="300" t="s">
        <v>402</v>
      </c>
      <c r="C55" s="300"/>
      <c r="D55" s="301"/>
      <c r="N55" s="312" t="s">
        <v>434</v>
      </c>
      <c r="O55" s="313" t="s">
        <v>435</v>
      </c>
      <c r="P55" s="313" t="str">
        <f t="shared" si="2"/>
        <v>C2-03 - Déterminer les performances d'un système asservi.</v>
      </c>
      <c r="Q55" s="313" t="s">
        <v>436</v>
      </c>
      <c r="R55" s="314" t="s">
        <v>4</v>
      </c>
    </row>
    <row r="56" spans="1:18" ht="21">
      <c r="A56" s="302" t="s">
        <v>403</v>
      </c>
      <c r="B56" s="303" t="s">
        <v>404</v>
      </c>
      <c r="C56" s="303" t="s">
        <v>405</v>
      </c>
      <c r="D56" s="304" t="s">
        <v>4</v>
      </c>
      <c r="N56" s="312" t="s">
        <v>437</v>
      </c>
      <c r="O56" s="313" t="s">
        <v>438</v>
      </c>
      <c r="P56" s="313" t="str">
        <f t="shared" si="2"/>
        <v>C2-04 - Mettre en œuvre une démarche de réglage d’un correcteur.</v>
      </c>
      <c r="Q56" s="351" t="s">
        <v>439</v>
      </c>
      <c r="R56" s="314" t="s">
        <v>6</v>
      </c>
    </row>
    <row r="57" spans="1:18" ht="31.5">
      <c r="A57" s="302" t="s">
        <v>406</v>
      </c>
      <c r="B57" s="303" t="s">
        <v>407</v>
      </c>
      <c r="C57" s="303" t="s">
        <v>408</v>
      </c>
      <c r="D57" s="304" t="s">
        <v>6</v>
      </c>
      <c r="N57" s="312" t="s">
        <v>440</v>
      </c>
      <c r="O57" s="313" t="s">
        <v>441</v>
      </c>
      <c r="P57" s="313" t="str">
        <f t="shared" si="2"/>
        <v>C2-05 - Caractériser le mouvement d’un repère par rapport à un autre repère.</v>
      </c>
      <c r="Q57" s="313" t="s">
        <v>442</v>
      </c>
      <c r="R57" s="314" t="s">
        <v>2</v>
      </c>
    </row>
    <row r="58" spans="1:18" ht="42">
      <c r="A58" s="302" t="s">
        <v>409</v>
      </c>
      <c r="B58" s="303" t="s">
        <v>410</v>
      </c>
      <c r="C58" s="303"/>
      <c r="D58" s="304" t="s">
        <v>6</v>
      </c>
      <c r="N58" s="312" t="s">
        <v>443</v>
      </c>
      <c r="O58" s="313" t="s">
        <v>444</v>
      </c>
      <c r="P58" s="313" t="str">
        <f t="shared" si="2"/>
        <v xml:space="preserve">C2-06 - Déterminer les relations entre les grandeurs géométriques ou cinématiques. </v>
      </c>
      <c r="Q58" s="313" t="s">
        <v>556</v>
      </c>
      <c r="R58" s="314" t="s">
        <v>4</v>
      </c>
    </row>
    <row r="59" spans="1:18" ht="31.5">
      <c r="A59" s="281"/>
      <c r="B59" s="282"/>
      <c r="C59" s="282"/>
      <c r="D59" s="283"/>
      <c r="N59" s="312" t="s">
        <v>445</v>
      </c>
      <c r="O59" s="313" t="s">
        <v>446</v>
      </c>
      <c r="P59" s="313" t="str">
        <f t="shared" si="2"/>
        <v>C2-07 - Déterminer les actions mécaniques en statique.</v>
      </c>
      <c r="Q59" s="313" t="s">
        <v>447</v>
      </c>
      <c r="R59" s="314" t="s">
        <v>4</v>
      </c>
    </row>
    <row r="60" spans="1:18" ht="105">
      <c r="A60" s="306" t="s">
        <v>411</v>
      </c>
      <c r="B60" s="307" t="s">
        <v>84</v>
      </c>
      <c r="C60" s="308"/>
      <c r="D60" s="308"/>
      <c r="F60" s="281"/>
      <c r="G60" s="282"/>
      <c r="H60" s="282"/>
      <c r="N60" s="312" t="s">
        <v>448</v>
      </c>
      <c r="O60" s="313" t="s">
        <v>449</v>
      </c>
      <c r="P60" s="448" t="str">
        <f t="shared" si="2"/>
        <v>C2-08 - Déterminer les actions mécaniques en dynamique dans le cas où le mouvement est imposé.</v>
      </c>
      <c r="Q60" s="347" t="s">
        <v>450</v>
      </c>
      <c r="R60" s="314" t="s">
        <v>7</v>
      </c>
    </row>
    <row r="61" spans="1:18" ht="105">
      <c r="A61" s="309" t="s">
        <v>146</v>
      </c>
      <c r="B61" s="310" t="s">
        <v>412</v>
      </c>
      <c r="C61" s="310"/>
      <c r="D61" s="311"/>
      <c r="N61" s="312" t="s">
        <v>451</v>
      </c>
      <c r="O61" s="313" t="s">
        <v>452</v>
      </c>
      <c r="P61" s="449" t="str">
        <f t="shared" si="2"/>
        <v>C2-09 - Déterminer la loi de mouvement dans le cas où les efforts extérieurs sont connus.</v>
      </c>
      <c r="Q61" s="347" t="s">
        <v>450</v>
      </c>
      <c r="R61" s="314" t="s">
        <v>7</v>
      </c>
    </row>
    <row r="62" spans="1:18" ht="52.5">
      <c r="A62" s="312" t="s">
        <v>413</v>
      </c>
      <c r="B62" s="313" t="s">
        <v>414</v>
      </c>
      <c r="C62" s="313" t="s">
        <v>415</v>
      </c>
      <c r="D62" s="314" t="s">
        <v>4</v>
      </c>
      <c r="N62" s="312" t="s">
        <v>455</v>
      </c>
      <c r="O62" s="313" t="s">
        <v>456</v>
      </c>
      <c r="P62" s="313" t="str">
        <f t="shared" si="2"/>
        <v xml:space="preserve">C3-01 - Mener une simulation numérique. </v>
      </c>
      <c r="Q62" s="313" t="s">
        <v>457</v>
      </c>
      <c r="R62" s="314" t="s">
        <v>6</v>
      </c>
    </row>
    <row r="63" spans="1:18" ht="63">
      <c r="A63" s="312" t="s">
        <v>416</v>
      </c>
      <c r="B63" s="313" t="s">
        <v>417</v>
      </c>
      <c r="C63" s="313" t="s">
        <v>418</v>
      </c>
      <c r="D63" s="314" t="s">
        <v>7</v>
      </c>
      <c r="N63" s="312" t="s">
        <v>458</v>
      </c>
      <c r="O63" s="313" t="s">
        <v>459</v>
      </c>
      <c r="P63" s="313" t="str">
        <f t="shared" si="2"/>
        <v xml:space="preserve">C3-02 - Résoudre numériquement une équation ou un système d'équations. </v>
      </c>
      <c r="Q63" s="313" t="s">
        <v>460</v>
      </c>
      <c r="R63" s="314" t="s">
        <v>7</v>
      </c>
    </row>
    <row r="64" spans="1:18" ht="52.5">
      <c r="A64" s="312" t="s">
        <v>419</v>
      </c>
      <c r="B64" s="313" t="s">
        <v>420</v>
      </c>
      <c r="C64" s="313" t="s">
        <v>421</v>
      </c>
      <c r="D64" s="314" t="s">
        <v>7</v>
      </c>
      <c r="N64" s="312" t="s">
        <v>461</v>
      </c>
      <c r="O64" s="313" t="s">
        <v>462</v>
      </c>
      <c r="P64" s="313" t="str">
        <f t="shared" si="2"/>
        <v xml:space="preserve">C3-03 - Résoudre un problème en utilisant une solution d'intelligence artificielle. </v>
      </c>
      <c r="Q64" s="313" t="s">
        <v>463</v>
      </c>
      <c r="R64" s="314" t="s">
        <v>7</v>
      </c>
    </row>
    <row r="65" spans="1:18" ht="21">
      <c r="A65" s="312" t="s">
        <v>422</v>
      </c>
      <c r="B65" s="313" t="s">
        <v>423</v>
      </c>
      <c r="C65" s="313" t="s">
        <v>424</v>
      </c>
      <c r="D65" s="314" t="s">
        <v>2</v>
      </c>
      <c r="N65" s="321" t="s">
        <v>467</v>
      </c>
      <c r="O65" s="322" t="s">
        <v>468</v>
      </c>
      <c r="P65" s="322" t="str">
        <f t="shared" si="2"/>
        <v>D1-01 - Mettre en œuvre un système en suivant un protocole.</v>
      </c>
      <c r="Q65" s="322"/>
      <c r="R65" s="323" t="s">
        <v>2</v>
      </c>
    </row>
    <row r="66" spans="1:18" ht="52.5">
      <c r="A66" s="312" t="s">
        <v>425</v>
      </c>
      <c r="B66" s="313" t="s">
        <v>426</v>
      </c>
      <c r="C66" s="313" t="s">
        <v>427</v>
      </c>
      <c r="D66" s="314" t="s">
        <v>7</v>
      </c>
      <c r="N66" s="321" t="s">
        <v>469</v>
      </c>
      <c r="O66" s="322" t="s">
        <v>470</v>
      </c>
      <c r="P66" s="322" t="str">
        <f t="shared" si="2"/>
        <v>D1-02 - Repérer les constituants réalisant les principales fonctions des chaines fonctionnelles.</v>
      </c>
      <c r="Q66" s="322" t="s">
        <v>471</v>
      </c>
      <c r="R66" s="323" t="s">
        <v>2</v>
      </c>
    </row>
    <row r="67" spans="1:18" ht="21">
      <c r="A67" s="309" t="s">
        <v>163</v>
      </c>
      <c r="B67" s="310" t="s">
        <v>428</v>
      </c>
      <c r="C67" s="310"/>
      <c r="D67" s="311"/>
      <c r="N67" s="321" t="s">
        <v>472</v>
      </c>
      <c r="O67" s="322" t="s">
        <v>473</v>
      </c>
      <c r="P67" s="322" t="str">
        <f t="shared" ref="P67:P93" si="3">N67&amp;" - "&amp;O67</f>
        <v>D1-03 - Identifier les grandeurs physiques d’effort et de flux.</v>
      </c>
      <c r="Q67" s="322"/>
      <c r="R67" s="323" t="s">
        <v>4</v>
      </c>
    </row>
    <row r="68" spans="1:18" ht="42">
      <c r="A68" s="312" t="s">
        <v>429</v>
      </c>
      <c r="B68" s="313" t="s">
        <v>430</v>
      </c>
      <c r="C68" s="313" t="s">
        <v>431</v>
      </c>
      <c r="D68" s="314" t="s">
        <v>2</v>
      </c>
      <c r="N68" s="321" t="s">
        <v>476</v>
      </c>
      <c r="O68" s="322" t="s">
        <v>477</v>
      </c>
      <c r="P68" s="322" t="str">
        <f t="shared" si="3"/>
        <v>D2-01 - Choisir le protocole en fonction de l'objectif visé.</v>
      </c>
      <c r="Q68" s="322"/>
      <c r="R68" s="323" t="s">
        <v>6</v>
      </c>
    </row>
    <row r="69" spans="1:18" ht="42">
      <c r="A69" s="312" t="s">
        <v>432</v>
      </c>
      <c r="B69" s="313" t="s">
        <v>550</v>
      </c>
      <c r="C69" s="313" t="s">
        <v>433</v>
      </c>
      <c r="D69" s="314" t="s">
        <v>4</v>
      </c>
      <c r="N69" s="321" t="s">
        <v>478</v>
      </c>
      <c r="O69" s="322" t="s">
        <v>479</v>
      </c>
      <c r="P69" s="322" t="str">
        <f t="shared" si="3"/>
        <v>D2-02 - Choisir les configurations matérielles et logicielles du système en fonction de l'objectif visé par l'expérimentation.</v>
      </c>
      <c r="Q69" s="322"/>
      <c r="R69" s="323" t="s">
        <v>4</v>
      </c>
    </row>
    <row r="70" spans="1:18" ht="136.5">
      <c r="A70" s="312" t="s">
        <v>434</v>
      </c>
      <c r="B70" s="313" t="s">
        <v>435</v>
      </c>
      <c r="C70" s="313" t="s">
        <v>436</v>
      </c>
      <c r="D70" s="314" t="s">
        <v>4</v>
      </c>
      <c r="N70" s="321" t="s">
        <v>480</v>
      </c>
      <c r="O70" s="322" t="s">
        <v>481</v>
      </c>
      <c r="P70" s="322" t="str">
        <f t="shared" si="3"/>
        <v>D2-03 - Choisir les réglages du système en fonction de l'objectif visé par l'expérimentation.</v>
      </c>
      <c r="Q70" s="322"/>
      <c r="R70" s="323" t="s">
        <v>4</v>
      </c>
    </row>
    <row r="71" spans="1:18" ht="21">
      <c r="A71" s="312" t="s">
        <v>437</v>
      </c>
      <c r="B71" s="313" t="s">
        <v>438</v>
      </c>
      <c r="C71" s="351" t="s">
        <v>439</v>
      </c>
      <c r="D71" s="314" t="s">
        <v>6</v>
      </c>
      <c r="N71" s="321" t="s">
        <v>482</v>
      </c>
      <c r="O71" s="322" t="s">
        <v>483</v>
      </c>
      <c r="P71" s="322" t="str">
        <f t="shared" si="3"/>
        <v>D2-04 - Choisir la grandeur physique à mesurer ou justifier son choix.</v>
      </c>
      <c r="Q71" s="322"/>
      <c r="R71" s="323" t="s">
        <v>4</v>
      </c>
    </row>
    <row r="72" spans="1:18" ht="31.5">
      <c r="A72" s="312" t="s">
        <v>440</v>
      </c>
      <c r="B72" s="313" t="s">
        <v>441</v>
      </c>
      <c r="C72" s="313" t="s">
        <v>442</v>
      </c>
      <c r="D72" s="314" t="s">
        <v>2</v>
      </c>
      <c r="N72" s="321" t="s">
        <v>484</v>
      </c>
      <c r="O72" s="322" t="s">
        <v>485</v>
      </c>
      <c r="P72" s="322" t="str">
        <f t="shared" si="3"/>
        <v>D2-05 - Choisir les entrées à imposer et les sorties pour identifier un modèle de comportement.</v>
      </c>
      <c r="Q72" s="322"/>
      <c r="R72" s="323" t="s">
        <v>4</v>
      </c>
    </row>
    <row r="73" spans="1:18" ht="42">
      <c r="A73" s="312" t="s">
        <v>443</v>
      </c>
      <c r="B73" s="313" t="s">
        <v>444</v>
      </c>
      <c r="C73" s="313" t="s">
        <v>556</v>
      </c>
      <c r="D73" s="314" t="s">
        <v>4</v>
      </c>
      <c r="N73" s="321" t="s">
        <v>486</v>
      </c>
      <c r="O73" s="322" t="s">
        <v>487</v>
      </c>
      <c r="P73" s="322" t="str">
        <f t="shared" si="3"/>
        <v>D2-06 - Justifier le choix d’un capteur ou d’un appareil de mesure vis-à-vis de la grandeur physique à mesurer.</v>
      </c>
      <c r="Q73" s="322"/>
      <c r="R73" s="323" t="s">
        <v>7</v>
      </c>
    </row>
    <row r="74" spans="1:18" ht="31.5">
      <c r="A74" s="312" t="s">
        <v>445</v>
      </c>
      <c r="B74" s="313" t="s">
        <v>446</v>
      </c>
      <c r="C74" s="313" t="s">
        <v>447</v>
      </c>
      <c r="D74" s="314" t="s">
        <v>4</v>
      </c>
      <c r="N74" s="321" t="s">
        <v>490</v>
      </c>
      <c r="O74" s="322" t="s">
        <v>491</v>
      </c>
      <c r="P74" s="322" t="str">
        <f t="shared" si="3"/>
        <v>D3-01 - Régler les paramètres de fonctionnement d'un système.</v>
      </c>
      <c r="Q74" s="322"/>
      <c r="R74" s="323" t="s">
        <v>2</v>
      </c>
    </row>
    <row r="75" spans="1:18" ht="31.5">
      <c r="A75" s="312" t="s">
        <v>448</v>
      </c>
      <c r="B75" s="313" t="s">
        <v>449</v>
      </c>
      <c r="C75" s="1221" t="s">
        <v>450</v>
      </c>
      <c r="D75" s="314" t="s">
        <v>7</v>
      </c>
      <c r="N75" s="321" t="s">
        <v>492</v>
      </c>
      <c r="O75" s="322" t="s">
        <v>493</v>
      </c>
      <c r="P75" s="322" t="str">
        <f t="shared" si="3"/>
        <v>D3-02 - Mettre en œuvre un appareil de mesure adapté à la caractéristique de la grandeur à mesurer.</v>
      </c>
      <c r="Q75" s="322"/>
      <c r="R75" s="323" t="s">
        <v>7</v>
      </c>
    </row>
    <row r="76" spans="1:18" ht="42">
      <c r="A76" s="312" t="s">
        <v>451</v>
      </c>
      <c r="B76" s="313" t="s">
        <v>452</v>
      </c>
      <c r="C76" s="1222"/>
      <c r="D76" s="314" t="s">
        <v>7</v>
      </c>
      <c r="N76" s="321" t="s">
        <v>494</v>
      </c>
      <c r="O76" s="322" t="s">
        <v>495</v>
      </c>
      <c r="P76" s="322" t="str">
        <f t="shared" si="3"/>
        <v xml:space="preserve">D3-03 - Effectuer des traitements à partir de données. </v>
      </c>
      <c r="Q76" s="322" t="s">
        <v>496</v>
      </c>
      <c r="R76" s="323" t="s">
        <v>7</v>
      </c>
    </row>
    <row r="77" spans="1:18" ht="21">
      <c r="A77" s="309" t="s">
        <v>453</v>
      </c>
      <c r="B77" s="310" t="s">
        <v>454</v>
      </c>
      <c r="C77" s="310"/>
      <c r="D77" s="311"/>
      <c r="N77" s="321" t="s">
        <v>497</v>
      </c>
      <c r="O77" s="322" t="s">
        <v>498</v>
      </c>
      <c r="P77" s="450" t="str">
        <f t="shared" si="3"/>
        <v>D3-04 - Identifier les erreurs de mesure.</v>
      </c>
      <c r="Q77" s="349" t="s">
        <v>499</v>
      </c>
      <c r="R77" s="323" t="s">
        <v>4</v>
      </c>
    </row>
    <row r="78" spans="1:18" ht="42">
      <c r="A78" s="312" t="s">
        <v>455</v>
      </c>
      <c r="B78" s="313" t="s">
        <v>456</v>
      </c>
      <c r="C78" s="313" t="s">
        <v>457</v>
      </c>
      <c r="D78" s="314" t="s">
        <v>6</v>
      </c>
      <c r="N78" s="321" t="s">
        <v>500</v>
      </c>
      <c r="O78" s="322" t="s">
        <v>501</v>
      </c>
      <c r="P78" s="451" t="str">
        <f t="shared" si="3"/>
        <v>D3-05 - Identifier les erreurs de méthode.</v>
      </c>
      <c r="Q78" s="349" t="s">
        <v>499</v>
      </c>
      <c r="R78" s="323" t="s">
        <v>4</v>
      </c>
    </row>
    <row r="79" spans="1:18" ht="52.5">
      <c r="A79" s="312" t="s">
        <v>458</v>
      </c>
      <c r="B79" s="313" t="s">
        <v>459</v>
      </c>
      <c r="C79" s="313" t="s">
        <v>460</v>
      </c>
      <c r="D79" s="314" t="s">
        <v>7</v>
      </c>
      <c r="N79" s="329" t="s">
        <v>505</v>
      </c>
      <c r="O79" s="330" t="s">
        <v>506</v>
      </c>
      <c r="P79" s="330" t="str">
        <f t="shared" si="3"/>
        <v>E1-01 - Rechercher des informations.</v>
      </c>
      <c r="Q79" s="330" t="s">
        <v>507</v>
      </c>
      <c r="R79" s="331" t="s">
        <v>4</v>
      </c>
    </row>
    <row r="80" spans="1:18" ht="52.5">
      <c r="A80" s="312" t="s">
        <v>461</v>
      </c>
      <c r="B80" s="313" t="s">
        <v>462</v>
      </c>
      <c r="C80" s="313" t="s">
        <v>463</v>
      </c>
      <c r="D80" s="314" t="s">
        <v>7</v>
      </c>
      <c r="N80" s="329" t="s">
        <v>508</v>
      </c>
      <c r="O80" s="330" t="s">
        <v>509</v>
      </c>
      <c r="P80" s="330" t="str">
        <f t="shared" si="3"/>
        <v>E1-02 - Distinguer les différents types de documents et de données en fonction de leurs usages.</v>
      </c>
      <c r="Q80" s="330"/>
      <c r="R80" s="331" t="s">
        <v>4</v>
      </c>
    </row>
    <row r="81" spans="1:18" ht="42">
      <c r="A81" s="281"/>
      <c r="B81" s="282"/>
      <c r="C81" s="315"/>
      <c r="D81" s="283"/>
      <c r="N81" s="329" t="s">
        <v>510</v>
      </c>
      <c r="O81" s="330" t="s">
        <v>511</v>
      </c>
      <c r="P81" s="330" t="str">
        <f t="shared" si="3"/>
        <v>E1-03 - Vérifier la pertinence des informations (obtention, véracité, fiabilité et précision de l'information).</v>
      </c>
      <c r="Q81" s="330"/>
      <c r="R81" s="331" t="s">
        <v>4</v>
      </c>
    </row>
    <row r="82" spans="1:18" ht="21">
      <c r="A82" s="316" t="s">
        <v>464</v>
      </c>
      <c r="B82" s="317" t="s">
        <v>85</v>
      </c>
      <c r="C82" s="318"/>
      <c r="D82" s="318"/>
      <c r="N82" s="329" t="s">
        <v>512</v>
      </c>
      <c r="O82" s="330" t="s">
        <v>513</v>
      </c>
      <c r="P82" s="330" t="str">
        <f t="shared" si="3"/>
        <v>E1-04 - Extraire les informations utiles d’un dossier technique.</v>
      </c>
      <c r="Q82" s="330"/>
      <c r="R82" s="331" t="s">
        <v>4</v>
      </c>
    </row>
    <row r="83" spans="1:18" ht="21">
      <c r="A83" s="319" t="s">
        <v>465</v>
      </c>
      <c r="B83" s="320" t="s">
        <v>466</v>
      </c>
      <c r="C83" s="282"/>
      <c r="D83" s="283"/>
      <c r="N83" s="329" t="s">
        <v>514</v>
      </c>
      <c r="O83" s="330" t="s">
        <v>515</v>
      </c>
      <c r="P83" s="330" t="str">
        <f t="shared" si="3"/>
        <v>E1-05 - Lire et décoder un document technique.</v>
      </c>
      <c r="Q83" s="330" t="s">
        <v>516</v>
      </c>
      <c r="R83" s="331" t="s">
        <v>7</v>
      </c>
    </row>
    <row r="84" spans="1:18" ht="21">
      <c r="A84" s="321" t="s">
        <v>467</v>
      </c>
      <c r="B84" s="322" t="s">
        <v>468</v>
      </c>
      <c r="C84" s="322"/>
      <c r="D84" s="323" t="s">
        <v>2</v>
      </c>
      <c r="N84" s="329" t="s">
        <v>517</v>
      </c>
      <c r="O84" s="330" t="s">
        <v>518</v>
      </c>
      <c r="P84" s="330" t="str">
        <f t="shared" si="3"/>
        <v>E1-06 - Trier les informations selon des critères.</v>
      </c>
      <c r="Q84" s="330"/>
      <c r="R84" s="331" t="s">
        <v>4</v>
      </c>
    </row>
    <row r="85" spans="1:18" ht="31.5">
      <c r="A85" s="321" t="s">
        <v>469</v>
      </c>
      <c r="B85" s="322" t="s">
        <v>470</v>
      </c>
      <c r="C85" s="322" t="s">
        <v>471</v>
      </c>
      <c r="D85" s="323" t="s">
        <v>2</v>
      </c>
      <c r="N85" s="329" t="s">
        <v>519</v>
      </c>
      <c r="O85" s="330" t="s">
        <v>520</v>
      </c>
      <c r="P85" s="330" t="str">
        <f t="shared" si="3"/>
        <v>E1-07 - Effectuer une synthèse des informations disponibles dans un dossier technique.</v>
      </c>
      <c r="Q85" s="330"/>
      <c r="R85" s="331"/>
    </row>
    <row r="86" spans="1:18" ht="21">
      <c r="A86" s="321" t="s">
        <v>472</v>
      </c>
      <c r="B86" s="322" t="s">
        <v>473</v>
      </c>
      <c r="C86" s="322"/>
      <c r="D86" s="323" t="s">
        <v>4</v>
      </c>
      <c r="N86" s="329" t="s">
        <v>523</v>
      </c>
      <c r="O86" s="330" t="s">
        <v>524</v>
      </c>
      <c r="P86" s="330" t="str">
        <f t="shared" si="3"/>
        <v>E2-01 - Choisir un outil de communication adapté à l’interlocuteur.</v>
      </c>
      <c r="Q86" s="330"/>
      <c r="R86" s="331" t="s">
        <v>4</v>
      </c>
    </row>
    <row r="87" spans="1:18" ht="21">
      <c r="A87" s="319" t="s">
        <v>474</v>
      </c>
      <c r="B87" s="320" t="s">
        <v>475</v>
      </c>
      <c r="C87" s="282"/>
      <c r="D87" s="283"/>
      <c r="N87" s="329" t="s">
        <v>525</v>
      </c>
      <c r="O87" s="330" t="s">
        <v>526</v>
      </c>
      <c r="P87" s="330" t="str">
        <f t="shared" si="3"/>
        <v>E2-02 - Faire preuve d’écoute et confronter des points de vue.</v>
      </c>
      <c r="Q87" s="330"/>
      <c r="R87" s="331" t="s">
        <v>4</v>
      </c>
    </row>
    <row r="88" spans="1:18">
      <c r="A88" s="321" t="s">
        <v>476</v>
      </c>
      <c r="B88" s="322" t="s">
        <v>477</v>
      </c>
      <c r="C88" s="322"/>
      <c r="D88" s="323" t="s">
        <v>6</v>
      </c>
      <c r="N88" s="329" t="s">
        <v>527</v>
      </c>
      <c r="O88" s="330" t="s">
        <v>528</v>
      </c>
      <c r="P88" s="330" t="str">
        <f t="shared" si="3"/>
        <v>E2-03 - Présenter les étapes de son travail.</v>
      </c>
      <c r="Q88" s="330"/>
      <c r="R88" s="331" t="s">
        <v>4</v>
      </c>
    </row>
    <row r="89" spans="1:18" ht="21">
      <c r="A89" s="321" t="s">
        <v>478</v>
      </c>
      <c r="B89" s="322" t="s">
        <v>479</v>
      </c>
      <c r="C89" s="322"/>
      <c r="D89" s="323" t="s">
        <v>4</v>
      </c>
      <c r="N89" s="329" t="s">
        <v>529</v>
      </c>
      <c r="O89" s="330" t="s">
        <v>530</v>
      </c>
      <c r="P89" s="330" t="str">
        <f t="shared" si="3"/>
        <v>E2-04 - Présenter de manière argumentée une synthèse des résultats.</v>
      </c>
      <c r="Q89" s="330"/>
      <c r="R89" s="331" t="s">
        <v>4</v>
      </c>
    </row>
    <row r="90" spans="1:18" ht="63">
      <c r="A90" s="321" t="s">
        <v>480</v>
      </c>
      <c r="B90" s="322" t="s">
        <v>481</v>
      </c>
      <c r="C90" s="322"/>
      <c r="D90" s="323" t="s">
        <v>4</v>
      </c>
      <c r="N90" s="329" t="s">
        <v>531</v>
      </c>
      <c r="O90" s="330" t="s">
        <v>532</v>
      </c>
      <c r="P90" s="330" t="str">
        <f t="shared" si="3"/>
        <v xml:space="preserve">E2-05 - Produire des documents techniques adaptés à l'objectif de la communication. </v>
      </c>
      <c r="Q90" s="330" t="s">
        <v>533</v>
      </c>
      <c r="R90" s="331" t="s">
        <v>7</v>
      </c>
    </row>
    <row r="91" spans="1:18" ht="31.5">
      <c r="A91" s="321" t="s">
        <v>482</v>
      </c>
      <c r="B91" s="322" t="s">
        <v>483</v>
      </c>
      <c r="C91" s="322"/>
      <c r="D91" s="323" t="s">
        <v>4</v>
      </c>
      <c r="N91" s="329" t="s">
        <v>534</v>
      </c>
      <c r="O91" s="330" t="s">
        <v>535</v>
      </c>
      <c r="P91" s="330" t="str">
        <f t="shared" si="3"/>
        <v>E2-06 - Utiliser un vocabulaire technique, des symboles et des unités adéquats.</v>
      </c>
      <c r="Q91" s="330" t="s">
        <v>536</v>
      </c>
      <c r="R91" s="331" t="s">
        <v>6</v>
      </c>
    </row>
    <row r="92" spans="1:18" ht="21">
      <c r="A92" s="321" t="s">
        <v>484</v>
      </c>
      <c r="B92" s="322" t="s">
        <v>485</v>
      </c>
      <c r="C92" s="322"/>
      <c r="D92" s="323" t="s">
        <v>4</v>
      </c>
      <c r="N92" s="338" t="s">
        <v>541</v>
      </c>
      <c r="O92" s="339" t="s">
        <v>542</v>
      </c>
      <c r="P92" s="339" t="str">
        <f t="shared" si="3"/>
        <v>F1-01 - Proposer une architecture fonctionnelle et organique.</v>
      </c>
      <c r="Q92" s="339"/>
      <c r="R92" s="340" t="s">
        <v>6</v>
      </c>
    </row>
    <row r="93" spans="1:18" ht="42">
      <c r="A93" s="321" t="s">
        <v>486</v>
      </c>
      <c r="B93" s="322" t="s">
        <v>487</v>
      </c>
      <c r="C93" s="322"/>
      <c r="D93" s="323" t="s">
        <v>7</v>
      </c>
      <c r="N93" s="341" t="s">
        <v>545</v>
      </c>
      <c r="O93" s="339" t="s">
        <v>546</v>
      </c>
      <c r="P93" s="339" t="str">
        <f t="shared" si="3"/>
        <v xml:space="preserve">F2-01 - Modifier la commande pour faire évoluer le comportement du système. </v>
      </c>
      <c r="Q93" s="339" t="s">
        <v>547</v>
      </c>
      <c r="R93" s="340" t="s">
        <v>6</v>
      </c>
    </row>
    <row r="94" spans="1:18">
      <c r="A94" s="319" t="s">
        <v>488</v>
      </c>
      <c r="B94" s="320" t="s">
        <v>489</v>
      </c>
      <c r="C94" s="282"/>
      <c r="D94" s="283"/>
    </row>
    <row r="95" spans="1:18">
      <c r="A95" s="321" t="s">
        <v>490</v>
      </c>
      <c r="B95" s="322" t="s">
        <v>491</v>
      </c>
      <c r="C95" s="322"/>
      <c r="D95" s="323" t="s">
        <v>2</v>
      </c>
    </row>
    <row r="96" spans="1:18" ht="21">
      <c r="A96" s="321" t="s">
        <v>492</v>
      </c>
      <c r="B96" s="322" t="s">
        <v>493</v>
      </c>
      <c r="C96" s="322"/>
      <c r="D96" s="323" t="s">
        <v>7</v>
      </c>
    </row>
    <row r="97" spans="1:4" ht="31.5">
      <c r="A97" s="321" t="s">
        <v>494</v>
      </c>
      <c r="B97" s="322" t="s">
        <v>495</v>
      </c>
      <c r="C97" s="322" t="s">
        <v>496</v>
      </c>
      <c r="D97" s="323" t="s">
        <v>7</v>
      </c>
    </row>
    <row r="98" spans="1:4">
      <c r="A98" s="321" t="s">
        <v>497</v>
      </c>
      <c r="B98" s="322" t="s">
        <v>498</v>
      </c>
      <c r="C98" s="1223" t="s">
        <v>499</v>
      </c>
      <c r="D98" s="323" t="s">
        <v>4</v>
      </c>
    </row>
    <row r="99" spans="1:4">
      <c r="A99" s="321" t="s">
        <v>500</v>
      </c>
      <c r="B99" s="322" t="s">
        <v>501</v>
      </c>
      <c r="C99" s="1224"/>
      <c r="D99" s="323" t="s">
        <v>4</v>
      </c>
    </row>
    <row r="100" spans="1:4">
      <c r="A100" s="281"/>
      <c r="B100" s="282"/>
      <c r="C100" s="282"/>
      <c r="D100" s="283"/>
    </row>
    <row r="101" spans="1:4">
      <c r="A101" s="324" t="s">
        <v>502</v>
      </c>
      <c r="B101" s="325" t="s">
        <v>86</v>
      </c>
      <c r="C101" s="326"/>
      <c r="D101" s="326"/>
    </row>
    <row r="102" spans="1:4">
      <c r="C102" s="282"/>
      <c r="D102" s="283"/>
    </row>
    <row r="103" spans="1:4" ht="21">
      <c r="A103" s="329" t="s">
        <v>505</v>
      </c>
      <c r="B103" s="330" t="s">
        <v>506</v>
      </c>
      <c r="C103" s="330" t="s">
        <v>507</v>
      </c>
      <c r="D103" s="331" t="s">
        <v>4</v>
      </c>
    </row>
    <row r="104" spans="1:4">
      <c r="A104" s="329" t="s">
        <v>508</v>
      </c>
      <c r="B104" s="330" t="s">
        <v>509</v>
      </c>
      <c r="C104" s="330"/>
      <c r="D104" s="331" t="s">
        <v>4</v>
      </c>
    </row>
    <row r="105" spans="1:4" ht="21">
      <c r="A105" s="329" t="s">
        <v>510</v>
      </c>
      <c r="B105" s="330" t="s">
        <v>511</v>
      </c>
      <c r="C105" s="330"/>
      <c r="D105" s="331" t="s">
        <v>4</v>
      </c>
    </row>
    <row r="106" spans="1:4">
      <c r="A106" s="329" t="s">
        <v>512</v>
      </c>
      <c r="B106" s="330" t="s">
        <v>513</v>
      </c>
      <c r="C106" s="330"/>
      <c r="D106" s="331" t="s">
        <v>4</v>
      </c>
    </row>
    <row r="107" spans="1:4" ht="21">
      <c r="A107" s="329" t="s">
        <v>514</v>
      </c>
      <c r="B107" s="330" t="s">
        <v>515</v>
      </c>
      <c r="C107" s="330" t="s">
        <v>516</v>
      </c>
      <c r="D107" s="331" t="s">
        <v>7</v>
      </c>
    </row>
    <row r="108" spans="1:4">
      <c r="A108" s="329" t="s">
        <v>517</v>
      </c>
      <c r="B108" s="330" t="s">
        <v>518</v>
      </c>
      <c r="C108" s="330"/>
      <c r="D108" s="331" t="s">
        <v>4</v>
      </c>
    </row>
    <row r="109" spans="1:4">
      <c r="A109" s="329" t="s">
        <v>519</v>
      </c>
      <c r="B109" s="330" t="s">
        <v>520</v>
      </c>
      <c r="C109" s="330"/>
      <c r="D109" s="331"/>
    </row>
    <row r="110" spans="1:4">
      <c r="A110" s="327" t="s">
        <v>521</v>
      </c>
      <c r="B110" s="328" t="s">
        <v>522</v>
      </c>
      <c r="C110" s="282"/>
      <c r="D110" s="282"/>
    </row>
    <row r="111" spans="1:4">
      <c r="A111" s="329" t="s">
        <v>523</v>
      </c>
      <c r="B111" s="330" t="s">
        <v>524</v>
      </c>
      <c r="C111" s="330"/>
      <c r="D111" s="331" t="s">
        <v>4</v>
      </c>
    </row>
    <row r="112" spans="1:4">
      <c r="A112" s="329" t="s">
        <v>525</v>
      </c>
      <c r="B112" s="330" t="s">
        <v>526</v>
      </c>
      <c r="C112" s="330"/>
      <c r="D112" s="331" t="s">
        <v>4</v>
      </c>
    </row>
    <row r="113" spans="1:4">
      <c r="A113" s="329" t="s">
        <v>527</v>
      </c>
      <c r="B113" s="330" t="s">
        <v>528</v>
      </c>
      <c r="C113" s="330"/>
      <c r="D113" s="331" t="s">
        <v>4</v>
      </c>
    </row>
    <row r="114" spans="1:4">
      <c r="A114" s="329" t="s">
        <v>529</v>
      </c>
      <c r="B114" s="330" t="s">
        <v>530</v>
      </c>
      <c r="C114" s="330"/>
      <c r="D114" s="331" t="s">
        <v>4</v>
      </c>
    </row>
    <row r="115" spans="1:4" ht="63">
      <c r="A115" s="329" t="s">
        <v>531</v>
      </c>
      <c r="B115" s="330" t="s">
        <v>532</v>
      </c>
      <c r="C115" s="330" t="s">
        <v>533</v>
      </c>
      <c r="D115" s="331" t="s">
        <v>7</v>
      </c>
    </row>
    <row r="116" spans="1:4" ht="31.5">
      <c r="A116" s="329" t="s">
        <v>534</v>
      </c>
      <c r="B116" s="330" t="s">
        <v>535</v>
      </c>
      <c r="C116" s="330" t="s">
        <v>536</v>
      </c>
      <c r="D116" s="331" t="s">
        <v>6</v>
      </c>
    </row>
    <row r="117" spans="1:4">
      <c r="A117" s="281"/>
      <c r="B117" s="282"/>
      <c r="C117" s="282"/>
      <c r="D117" s="283"/>
    </row>
    <row r="118" spans="1:4">
      <c r="A118" s="332" t="s">
        <v>537</v>
      </c>
      <c r="B118" s="333" t="s">
        <v>538</v>
      </c>
      <c r="C118" s="334"/>
      <c r="D118" s="335"/>
    </row>
    <row r="119" spans="1:4">
      <c r="A119" s="336" t="s">
        <v>539</v>
      </c>
      <c r="B119" s="337" t="s">
        <v>540</v>
      </c>
      <c r="C119" s="282"/>
      <c r="D119" s="283"/>
    </row>
    <row r="120" spans="1:4">
      <c r="A120" s="338" t="s">
        <v>541</v>
      </c>
      <c r="B120" s="339" t="s">
        <v>542</v>
      </c>
      <c r="C120" s="339"/>
      <c r="D120" s="340" t="s">
        <v>6</v>
      </c>
    </row>
    <row r="121" spans="1:4">
      <c r="A121" s="336" t="s">
        <v>543</v>
      </c>
      <c r="B121" s="337" t="s">
        <v>544</v>
      </c>
      <c r="C121" s="282"/>
      <c r="D121" s="283"/>
    </row>
    <row r="122" spans="1:4" ht="42">
      <c r="A122" s="341" t="s">
        <v>545</v>
      </c>
      <c r="B122" s="339" t="s">
        <v>546</v>
      </c>
      <c r="C122" s="339" t="s">
        <v>547</v>
      </c>
      <c r="D122" s="340" t="s">
        <v>6</v>
      </c>
    </row>
  </sheetData>
  <autoFilter ref="F1:G7" xr:uid="{00000000-0009-0000-0000-00000A000000}"/>
  <mergeCells count="10">
    <mergeCell ref="C98:C99"/>
    <mergeCell ref="C15:C18"/>
    <mergeCell ref="C26:C29"/>
    <mergeCell ref="C33:C36"/>
    <mergeCell ref="C39:C40"/>
    <mergeCell ref="A1:D1"/>
    <mergeCell ref="C6:C9"/>
    <mergeCell ref="C11:C12"/>
    <mergeCell ref="C48:C49"/>
    <mergeCell ref="C75:C76"/>
  </mergeCells>
  <pageMargins left="0.7" right="0.7" top="0.75" bottom="0.75" header="0.3" footer="0.3"/>
  <pageSetup paperSize="9" orientation="portrait" horizontalDpi="4294967293"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J122"/>
  <sheetViews>
    <sheetView topLeftCell="A10" workbookViewId="0">
      <selection activeCell="C15" sqref="C15:C18"/>
    </sheetView>
  </sheetViews>
  <sheetFormatPr baseColWidth="10" defaultRowHeight="14.5"/>
  <cols>
    <col min="1" max="1" width="4.1796875" bestFit="1" customWidth="1"/>
    <col min="2" max="3" width="31.81640625" customWidth="1"/>
    <col min="4" max="4" width="3.26953125" customWidth="1"/>
    <col min="5" max="6" width="5" customWidth="1"/>
    <col min="7" max="7" width="4.1796875" bestFit="1" customWidth="1"/>
    <col min="8" max="9" width="31.81640625" customWidth="1"/>
    <col min="10" max="10" width="3.26953125" customWidth="1"/>
  </cols>
  <sheetData>
    <row r="1" spans="1:10" ht="23.5">
      <c r="A1" s="1220" t="s">
        <v>276</v>
      </c>
      <c r="B1" s="1220"/>
      <c r="C1" s="1220"/>
      <c r="D1" s="1220"/>
      <c r="G1" s="1220" t="s">
        <v>548</v>
      </c>
      <c r="H1" s="1220"/>
      <c r="I1" s="1220"/>
      <c r="J1" s="1220"/>
    </row>
    <row r="2" spans="1:10">
      <c r="A2" s="281"/>
      <c r="B2" s="282"/>
      <c r="C2" s="282"/>
      <c r="D2" s="283"/>
      <c r="G2" s="281"/>
      <c r="H2" s="282"/>
      <c r="I2" s="282"/>
      <c r="J2" s="283"/>
    </row>
    <row r="3" spans="1:10">
      <c r="A3" s="284" t="s">
        <v>277</v>
      </c>
      <c r="B3" s="285" t="s">
        <v>83</v>
      </c>
      <c r="C3" s="286"/>
      <c r="D3" s="287"/>
      <c r="G3" s="284" t="s">
        <v>277</v>
      </c>
      <c r="H3" s="285" t="s">
        <v>83</v>
      </c>
      <c r="I3" s="286"/>
      <c r="J3" s="287"/>
    </row>
    <row r="4" spans="1:10">
      <c r="A4" s="288" t="s">
        <v>145</v>
      </c>
      <c r="B4" s="289" t="s">
        <v>278</v>
      </c>
      <c r="C4" s="289"/>
      <c r="D4" s="290"/>
      <c r="G4" s="288" t="s">
        <v>145</v>
      </c>
      <c r="H4" s="289" t="s">
        <v>278</v>
      </c>
      <c r="I4" s="289"/>
      <c r="J4" s="290"/>
    </row>
    <row r="5" spans="1:10" ht="21">
      <c r="A5" s="291" t="s">
        <v>279</v>
      </c>
      <c r="B5" s="292" t="s">
        <v>280</v>
      </c>
      <c r="C5" s="292" t="s">
        <v>281</v>
      </c>
      <c r="D5" s="293" t="s">
        <v>2</v>
      </c>
      <c r="E5" t="b">
        <f t="shared" ref="E5:E18" si="0">EXACT(H5,B5)</f>
        <v>1</v>
      </c>
      <c r="F5" t="b">
        <f>EXACT(C5,I5)</f>
        <v>1</v>
      </c>
      <c r="G5" s="291" t="s">
        <v>279</v>
      </c>
      <c r="H5" s="292" t="s">
        <v>280</v>
      </c>
      <c r="I5" s="292" t="s">
        <v>281</v>
      </c>
      <c r="J5" s="293" t="s">
        <v>2</v>
      </c>
    </row>
    <row r="6" spans="1:10">
      <c r="A6" s="291" t="s">
        <v>282</v>
      </c>
      <c r="B6" s="292" t="s">
        <v>283</v>
      </c>
      <c r="C6" s="1202" t="s">
        <v>284</v>
      </c>
      <c r="D6" s="293" t="s">
        <v>2</v>
      </c>
      <c r="E6" t="b">
        <f t="shared" si="0"/>
        <v>1</v>
      </c>
      <c r="F6" t="b">
        <f t="shared" ref="F6:F69" si="1">EXACT(C6,I6)</f>
        <v>1</v>
      </c>
      <c r="G6" s="291" t="s">
        <v>282</v>
      </c>
      <c r="H6" s="292" t="s">
        <v>283</v>
      </c>
      <c r="I6" s="1202" t="s">
        <v>284</v>
      </c>
      <c r="J6" s="293" t="s">
        <v>2</v>
      </c>
    </row>
    <row r="7" spans="1:10" ht="21">
      <c r="A7" s="291" t="s">
        <v>285</v>
      </c>
      <c r="B7" s="292" t="s">
        <v>286</v>
      </c>
      <c r="C7" s="1203"/>
      <c r="D7" s="293" t="s">
        <v>2</v>
      </c>
      <c r="E7" t="b">
        <f t="shared" si="0"/>
        <v>1</v>
      </c>
      <c r="F7" t="b">
        <f t="shared" si="1"/>
        <v>1</v>
      </c>
      <c r="G7" s="291" t="s">
        <v>285</v>
      </c>
      <c r="H7" s="292" t="s">
        <v>286</v>
      </c>
      <c r="I7" s="1203"/>
      <c r="J7" s="293" t="s">
        <v>2</v>
      </c>
    </row>
    <row r="8" spans="1:10">
      <c r="A8" s="291" t="s">
        <v>287</v>
      </c>
      <c r="B8" s="292" t="s">
        <v>288</v>
      </c>
      <c r="C8" s="1203"/>
      <c r="D8" s="293" t="s">
        <v>2</v>
      </c>
      <c r="E8" t="b">
        <f t="shared" si="0"/>
        <v>1</v>
      </c>
      <c r="F8" t="b">
        <f t="shared" si="1"/>
        <v>1</v>
      </c>
      <c r="G8" s="291" t="s">
        <v>287</v>
      </c>
      <c r="H8" s="292" t="s">
        <v>288</v>
      </c>
      <c r="I8" s="1203"/>
      <c r="J8" s="293" t="s">
        <v>2</v>
      </c>
    </row>
    <row r="9" spans="1:10">
      <c r="A9" s="291" t="s">
        <v>289</v>
      </c>
      <c r="B9" s="292" t="s">
        <v>290</v>
      </c>
      <c r="C9" s="1204"/>
      <c r="D9" s="293" t="s">
        <v>2</v>
      </c>
      <c r="E9" t="b">
        <f t="shared" si="0"/>
        <v>1</v>
      </c>
      <c r="F9" t="b">
        <f t="shared" si="1"/>
        <v>1</v>
      </c>
      <c r="G9" s="291" t="s">
        <v>289</v>
      </c>
      <c r="H9" s="292" t="s">
        <v>290</v>
      </c>
      <c r="I9" s="1204"/>
      <c r="J9" s="293" t="s">
        <v>2</v>
      </c>
    </row>
    <row r="10" spans="1:10">
      <c r="A10" s="288" t="s">
        <v>162</v>
      </c>
      <c r="B10" s="289" t="s">
        <v>291</v>
      </c>
      <c r="C10" s="289"/>
      <c r="D10" s="290"/>
      <c r="E10" t="b">
        <f t="shared" si="0"/>
        <v>1</v>
      </c>
      <c r="F10" t="b">
        <f t="shared" si="1"/>
        <v>1</v>
      </c>
      <c r="G10" s="288" t="s">
        <v>162</v>
      </c>
      <c r="H10" s="289" t="s">
        <v>291</v>
      </c>
      <c r="I10" s="289"/>
      <c r="J10" s="290"/>
    </row>
    <row r="11" spans="1:10">
      <c r="A11" s="291" t="s">
        <v>292</v>
      </c>
      <c r="B11" s="292" t="s">
        <v>293</v>
      </c>
      <c r="C11" s="1202" t="s">
        <v>294</v>
      </c>
      <c r="D11" s="293" t="s">
        <v>4</v>
      </c>
      <c r="E11" t="b">
        <f t="shared" si="0"/>
        <v>1</v>
      </c>
      <c r="F11" t="b">
        <f t="shared" si="1"/>
        <v>1</v>
      </c>
      <c r="G11" s="291" t="s">
        <v>292</v>
      </c>
      <c r="H11" s="292" t="s">
        <v>293</v>
      </c>
      <c r="I11" s="1202" t="s">
        <v>294</v>
      </c>
      <c r="J11" s="293" t="s">
        <v>4</v>
      </c>
    </row>
    <row r="12" spans="1:10">
      <c r="A12" s="291" t="s">
        <v>295</v>
      </c>
      <c r="B12" s="292" t="s">
        <v>296</v>
      </c>
      <c r="C12" s="1204"/>
      <c r="D12" s="293" t="s">
        <v>4</v>
      </c>
      <c r="E12" t="b">
        <f t="shared" si="0"/>
        <v>1</v>
      </c>
      <c r="F12" t="b">
        <f t="shared" si="1"/>
        <v>1</v>
      </c>
      <c r="G12" s="291" t="s">
        <v>295</v>
      </c>
      <c r="H12" s="292" t="s">
        <v>296</v>
      </c>
      <c r="I12" s="1204"/>
      <c r="J12" s="293"/>
    </row>
    <row r="13" spans="1:10" ht="21">
      <c r="A13" s="291" t="s">
        <v>297</v>
      </c>
      <c r="B13" s="292" t="s">
        <v>298</v>
      </c>
      <c r="C13" s="292" t="s">
        <v>299</v>
      </c>
      <c r="D13" s="293" t="s">
        <v>4</v>
      </c>
      <c r="E13" t="b">
        <f t="shared" si="0"/>
        <v>1</v>
      </c>
      <c r="F13" t="b">
        <f t="shared" si="1"/>
        <v>1</v>
      </c>
      <c r="G13" s="291" t="s">
        <v>297</v>
      </c>
      <c r="H13" s="292" t="s">
        <v>298</v>
      </c>
      <c r="I13" s="292" t="s">
        <v>299</v>
      </c>
      <c r="J13" s="293" t="s">
        <v>4</v>
      </c>
    </row>
    <row r="14" spans="1:10">
      <c r="A14" s="288" t="s">
        <v>300</v>
      </c>
      <c r="B14" s="289" t="s">
        <v>301</v>
      </c>
      <c r="C14" s="289"/>
      <c r="D14" s="290"/>
      <c r="E14" t="b">
        <f t="shared" si="0"/>
        <v>1</v>
      </c>
      <c r="F14" t="b">
        <f t="shared" si="1"/>
        <v>1</v>
      </c>
      <c r="G14" s="288" t="s">
        <v>300</v>
      </c>
      <c r="H14" s="289" t="s">
        <v>301</v>
      </c>
      <c r="I14" s="289"/>
      <c r="J14" s="290"/>
    </row>
    <row r="15" spans="1:10">
      <c r="A15" s="291" t="s">
        <v>302</v>
      </c>
      <c r="B15" s="292" t="s">
        <v>303</v>
      </c>
      <c r="C15" s="1202" t="s">
        <v>304</v>
      </c>
      <c r="D15" s="293" t="s">
        <v>2</v>
      </c>
      <c r="E15" t="b">
        <f t="shared" si="0"/>
        <v>1</v>
      </c>
      <c r="F15" t="b">
        <f t="shared" si="1"/>
        <v>1</v>
      </c>
      <c r="G15" s="291" t="s">
        <v>302</v>
      </c>
      <c r="H15" s="292" t="s">
        <v>303</v>
      </c>
      <c r="I15" s="1202" t="s">
        <v>304</v>
      </c>
      <c r="J15" s="293" t="s">
        <v>4</v>
      </c>
    </row>
    <row r="16" spans="1:10" ht="21">
      <c r="A16" s="291" t="s">
        <v>305</v>
      </c>
      <c r="B16" s="292" t="s">
        <v>306</v>
      </c>
      <c r="C16" s="1203"/>
      <c r="D16" s="293" t="s">
        <v>6</v>
      </c>
      <c r="E16" t="b">
        <f t="shared" si="0"/>
        <v>1</v>
      </c>
      <c r="F16" t="b">
        <f t="shared" si="1"/>
        <v>1</v>
      </c>
      <c r="G16" s="291" t="s">
        <v>305</v>
      </c>
      <c r="H16" s="292" t="s">
        <v>306</v>
      </c>
      <c r="I16" s="1203"/>
      <c r="J16" s="293" t="s">
        <v>6</v>
      </c>
    </row>
    <row r="17" spans="1:10" ht="21">
      <c r="A17" s="291" t="s">
        <v>307</v>
      </c>
      <c r="B17" s="292" t="s">
        <v>308</v>
      </c>
      <c r="C17" s="1203"/>
      <c r="D17" s="293" t="s">
        <v>2</v>
      </c>
      <c r="E17" t="b">
        <f t="shared" si="0"/>
        <v>1</v>
      </c>
      <c r="F17" t="b">
        <f t="shared" si="1"/>
        <v>1</v>
      </c>
      <c r="G17" s="291" t="s">
        <v>307</v>
      </c>
      <c r="H17" s="292" t="s">
        <v>308</v>
      </c>
      <c r="I17" s="1203"/>
      <c r="J17" s="293" t="s">
        <v>2</v>
      </c>
    </row>
    <row r="18" spans="1:10" ht="21">
      <c r="A18" s="291" t="s">
        <v>309</v>
      </c>
      <c r="B18" s="292" t="s">
        <v>310</v>
      </c>
      <c r="C18" s="1204"/>
      <c r="D18" s="293" t="s">
        <v>2</v>
      </c>
      <c r="E18" t="b">
        <f t="shared" si="0"/>
        <v>1</v>
      </c>
      <c r="F18" t="b">
        <f t="shared" si="1"/>
        <v>1</v>
      </c>
      <c r="G18" s="291" t="s">
        <v>309</v>
      </c>
      <c r="H18" s="292" t="s">
        <v>310</v>
      </c>
      <c r="I18" s="1204"/>
      <c r="J18" s="293" t="s">
        <v>2</v>
      </c>
    </row>
    <row r="19" spans="1:10" ht="94.5">
      <c r="A19" s="291" t="s">
        <v>311</v>
      </c>
      <c r="B19" s="292" t="s">
        <v>312</v>
      </c>
      <c r="C19" s="292" t="s">
        <v>313</v>
      </c>
      <c r="D19" s="293" t="s">
        <v>7</v>
      </c>
      <c r="F19" t="b">
        <f t="shared" si="1"/>
        <v>0</v>
      </c>
    </row>
    <row r="20" spans="1:10" ht="52.5">
      <c r="A20" s="291" t="s">
        <v>314</v>
      </c>
      <c r="B20" s="292" t="s">
        <v>315</v>
      </c>
      <c r="C20" s="292" t="s">
        <v>316</v>
      </c>
      <c r="D20" s="293" t="s">
        <v>4</v>
      </c>
      <c r="E20" t="b">
        <f t="shared" ref="E20:E52" si="2">EXACT(H20,B20)</f>
        <v>1</v>
      </c>
      <c r="F20" t="b">
        <f t="shared" si="1"/>
        <v>1</v>
      </c>
      <c r="G20" s="294" t="s">
        <v>311</v>
      </c>
      <c r="H20" s="292" t="s">
        <v>315</v>
      </c>
      <c r="I20" s="292" t="s">
        <v>316</v>
      </c>
      <c r="J20" s="293" t="s">
        <v>4</v>
      </c>
    </row>
    <row r="21" spans="1:10" ht="31.5">
      <c r="A21" s="291" t="s">
        <v>317</v>
      </c>
      <c r="B21" s="292" t="s">
        <v>318</v>
      </c>
      <c r="C21" s="292" t="s">
        <v>319</v>
      </c>
      <c r="D21" s="293" t="s">
        <v>2</v>
      </c>
      <c r="E21" t="b">
        <f t="shared" si="2"/>
        <v>1</v>
      </c>
      <c r="F21" t="b">
        <f t="shared" si="1"/>
        <v>1</v>
      </c>
      <c r="G21" s="294" t="s">
        <v>314</v>
      </c>
      <c r="H21" s="292" t="s">
        <v>318</v>
      </c>
      <c r="I21" s="292" t="s">
        <v>319</v>
      </c>
      <c r="J21" s="293" t="s">
        <v>2</v>
      </c>
    </row>
    <row r="22" spans="1:10" ht="73.5">
      <c r="A22" s="291" t="s">
        <v>320</v>
      </c>
      <c r="B22" s="292" t="s">
        <v>321</v>
      </c>
      <c r="C22" s="292" t="s">
        <v>322</v>
      </c>
      <c r="D22" s="293" t="s">
        <v>7</v>
      </c>
      <c r="E22" t="b">
        <f t="shared" si="2"/>
        <v>1</v>
      </c>
      <c r="F22" t="b">
        <f t="shared" si="1"/>
        <v>1</v>
      </c>
      <c r="G22" s="294" t="s">
        <v>317</v>
      </c>
      <c r="H22" s="292" t="s">
        <v>321</v>
      </c>
      <c r="I22" s="292" t="s">
        <v>322</v>
      </c>
      <c r="J22" s="293" t="s">
        <v>7</v>
      </c>
    </row>
    <row r="23" spans="1:10" ht="31.5">
      <c r="A23" s="294" t="s">
        <v>323</v>
      </c>
      <c r="B23" s="292" t="s">
        <v>324</v>
      </c>
      <c r="C23" s="292" t="s">
        <v>325</v>
      </c>
      <c r="D23" s="293" t="s">
        <v>4</v>
      </c>
      <c r="E23" t="b">
        <f t="shared" si="2"/>
        <v>1</v>
      </c>
      <c r="F23" t="b">
        <f t="shared" si="1"/>
        <v>1</v>
      </c>
      <c r="G23" s="294" t="s">
        <v>320</v>
      </c>
      <c r="H23" s="292" t="s">
        <v>324</v>
      </c>
      <c r="I23" s="292" t="s">
        <v>325</v>
      </c>
      <c r="J23" s="293" t="s">
        <v>4</v>
      </c>
    </row>
    <row r="24" spans="1:10" ht="52.5">
      <c r="A24" s="294" t="s">
        <v>326</v>
      </c>
      <c r="B24" s="292" t="s">
        <v>327</v>
      </c>
      <c r="C24" s="292" t="s">
        <v>328</v>
      </c>
      <c r="D24" s="293" t="s">
        <v>2</v>
      </c>
      <c r="E24" t="b">
        <f t="shared" si="2"/>
        <v>1</v>
      </c>
      <c r="F24" t="b">
        <f t="shared" si="1"/>
        <v>1</v>
      </c>
      <c r="G24" s="294" t="s">
        <v>323</v>
      </c>
      <c r="H24" s="292" t="s">
        <v>327</v>
      </c>
      <c r="I24" s="292" t="s">
        <v>328</v>
      </c>
      <c r="J24" s="293" t="s">
        <v>2</v>
      </c>
    </row>
    <row r="25" spans="1:10">
      <c r="A25" s="288" t="s">
        <v>329</v>
      </c>
      <c r="B25" s="289" t="s">
        <v>330</v>
      </c>
      <c r="C25" s="289"/>
      <c r="D25" s="290"/>
      <c r="E25" t="b">
        <f t="shared" si="2"/>
        <v>1</v>
      </c>
      <c r="F25" t="b">
        <f t="shared" si="1"/>
        <v>1</v>
      </c>
      <c r="G25" s="288" t="s">
        <v>329</v>
      </c>
      <c r="H25" s="289" t="s">
        <v>330</v>
      </c>
      <c r="I25" s="289"/>
      <c r="J25" s="290"/>
    </row>
    <row r="26" spans="1:10" ht="31.5">
      <c r="A26" s="291" t="s">
        <v>331</v>
      </c>
      <c r="B26" s="292" t="s">
        <v>332</v>
      </c>
      <c r="C26" s="1202" t="s">
        <v>333</v>
      </c>
      <c r="D26" s="293" t="s">
        <v>6</v>
      </c>
      <c r="E26" t="b">
        <f t="shared" si="2"/>
        <v>1</v>
      </c>
      <c r="F26" t="b">
        <f t="shared" si="1"/>
        <v>1</v>
      </c>
      <c r="G26" s="291" t="s">
        <v>331</v>
      </c>
      <c r="H26" s="292" t="s">
        <v>332</v>
      </c>
      <c r="I26" s="1225" t="s">
        <v>333</v>
      </c>
      <c r="J26" s="293" t="s">
        <v>6</v>
      </c>
    </row>
    <row r="27" spans="1:10">
      <c r="A27" s="291" t="s">
        <v>334</v>
      </c>
      <c r="B27" s="292" t="s">
        <v>335</v>
      </c>
      <c r="C27" s="1203"/>
      <c r="D27" s="293" t="s">
        <v>6</v>
      </c>
      <c r="E27" t="b">
        <f t="shared" si="2"/>
        <v>1</v>
      </c>
      <c r="F27" t="b">
        <f t="shared" si="1"/>
        <v>1</v>
      </c>
      <c r="G27" s="291" t="s">
        <v>334</v>
      </c>
      <c r="H27" s="292" t="s">
        <v>335</v>
      </c>
      <c r="I27" s="1226"/>
      <c r="J27" s="293" t="s">
        <v>6</v>
      </c>
    </row>
    <row r="28" spans="1:10" ht="31.5">
      <c r="A28" s="291" t="s">
        <v>336</v>
      </c>
      <c r="B28" s="292" t="s">
        <v>337</v>
      </c>
      <c r="C28" s="1203"/>
      <c r="D28" s="293" t="s">
        <v>6</v>
      </c>
      <c r="E28" t="b">
        <f t="shared" si="2"/>
        <v>1</v>
      </c>
      <c r="F28" t="b">
        <f t="shared" si="1"/>
        <v>1</v>
      </c>
      <c r="G28" s="291" t="s">
        <v>336</v>
      </c>
      <c r="H28" s="292" t="s">
        <v>337</v>
      </c>
      <c r="I28" s="1226"/>
      <c r="J28" s="293" t="s">
        <v>6</v>
      </c>
    </row>
    <row r="29" spans="1:10" ht="21">
      <c r="A29" s="291" t="s">
        <v>338</v>
      </c>
      <c r="B29" s="292" t="s">
        <v>339</v>
      </c>
      <c r="C29" s="1204"/>
      <c r="D29" s="293" t="s">
        <v>6</v>
      </c>
      <c r="E29" t="b">
        <f t="shared" si="2"/>
        <v>1</v>
      </c>
      <c r="F29" t="b">
        <f t="shared" si="1"/>
        <v>1</v>
      </c>
      <c r="G29" s="291" t="s">
        <v>338</v>
      </c>
      <c r="H29" s="292" t="s">
        <v>339</v>
      </c>
      <c r="I29" s="1227"/>
      <c r="J29" s="293" t="s">
        <v>6</v>
      </c>
    </row>
    <row r="30" spans="1:10">
      <c r="E30" t="b">
        <f t="shared" si="2"/>
        <v>1</v>
      </c>
      <c r="F30" t="b">
        <f t="shared" si="1"/>
        <v>1</v>
      </c>
    </row>
    <row r="31" spans="1:10">
      <c r="A31" s="295" t="s">
        <v>340</v>
      </c>
      <c r="B31" s="296" t="s">
        <v>82</v>
      </c>
      <c r="C31" s="297"/>
      <c r="D31" s="298"/>
      <c r="E31" t="b">
        <f t="shared" si="2"/>
        <v>1</v>
      </c>
      <c r="F31" t="b">
        <f t="shared" si="1"/>
        <v>1</v>
      </c>
      <c r="G31" s="295" t="s">
        <v>340</v>
      </c>
      <c r="H31" s="296" t="s">
        <v>82</v>
      </c>
      <c r="I31" s="297"/>
      <c r="J31" s="298"/>
    </row>
    <row r="32" spans="1:10">
      <c r="A32" s="299" t="s">
        <v>184</v>
      </c>
      <c r="B32" s="300" t="s">
        <v>341</v>
      </c>
      <c r="C32" s="300"/>
      <c r="D32" s="301"/>
      <c r="E32" t="b">
        <f t="shared" si="2"/>
        <v>1</v>
      </c>
      <c r="F32" t="b">
        <f t="shared" si="1"/>
        <v>1</v>
      </c>
      <c r="G32" s="299" t="s">
        <v>184</v>
      </c>
      <c r="H32" s="300" t="s">
        <v>341</v>
      </c>
      <c r="I32" s="300"/>
      <c r="J32" s="301"/>
    </row>
    <row r="33" spans="1:10">
      <c r="A33" s="302" t="s">
        <v>342</v>
      </c>
      <c r="B33" s="303" t="s">
        <v>343</v>
      </c>
      <c r="C33" s="1205" t="s">
        <v>344</v>
      </c>
      <c r="D33" s="304" t="s">
        <v>6</v>
      </c>
      <c r="E33" t="b">
        <f t="shared" si="2"/>
        <v>1</v>
      </c>
      <c r="F33" t="b">
        <f t="shared" si="1"/>
        <v>1</v>
      </c>
      <c r="G33" s="302" t="s">
        <v>342</v>
      </c>
      <c r="H33" s="303" t="s">
        <v>343</v>
      </c>
      <c r="I33" s="344" t="s">
        <v>344</v>
      </c>
      <c r="J33" s="304" t="s">
        <v>6</v>
      </c>
    </row>
    <row r="34" spans="1:10" ht="21">
      <c r="A34" s="302" t="s">
        <v>345</v>
      </c>
      <c r="B34" s="303" t="s">
        <v>346</v>
      </c>
      <c r="C34" s="1206"/>
      <c r="D34" s="304" t="s">
        <v>6</v>
      </c>
      <c r="E34" t="b">
        <f t="shared" si="2"/>
        <v>1</v>
      </c>
      <c r="F34" t="b">
        <f t="shared" si="1"/>
        <v>1</v>
      </c>
      <c r="G34" s="302" t="s">
        <v>345</v>
      </c>
      <c r="H34" s="303" t="s">
        <v>346</v>
      </c>
      <c r="I34" s="345"/>
      <c r="J34" s="304" t="s">
        <v>6</v>
      </c>
    </row>
    <row r="35" spans="1:10">
      <c r="A35" s="302" t="s">
        <v>347</v>
      </c>
      <c r="B35" s="303" t="s">
        <v>348</v>
      </c>
      <c r="C35" s="1206"/>
      <c r="D35" s="304" t="s">
        <v>6</v>
      </c>
      <c r="E35" t="b">
        <f t="shared" si="2"/>
        <v>1</v>
      </c>
      <c r="F35" t="b">
        <f t="shared" si="1"/>
        <v>1</v>
      </c>
      <c r="G35" s="302" t="s">
        <v>347</v>
      </c>
      <c r="H35" s="303" t="s">
        <v>348</v>
      </c>
      <c r="I35" s="345"/>
      <c r="J35" s="304" t="s">
        <v>6</v>
      </c>
    </row>
    <row r="36" spans="1:10" ht="21">
      <c r="A36" s="302" t="s">
        <v>349</v>
      </c>
      <c r="B36" s="303" t="s">
        <v>350</v>
      </c>
      <c r="C36" s="1207"/>
      <c r="D36" s="304" t="s">
        <v>6</v>
      </c>
      <c r="E36" t="b">
        <f t="shared" si="2"/>
        <v>1</v>
      </c>
      <c r="F36" t="b">
        <f t="shared" si="1"/>
        <v>1</v>
      </c>
      <c r="G36" s="302" t="s">
        <v>349</v>
      </c>
      <c r="H36" s="303" t="s">
        <v>350</v>
      </c>
      <c r="I36" s="346"/>
      <c r="J36" s="304" t="s">
        <v>6</v>
      </c>
    </row>
    <row r="37" spans="1:10">
      <c r="A37" s="299" t="s">
        <v>185</v>
      </c>
      <c r="B37" s="300" t="s">
        <v>351</v>
      </c>
      <c r="C37" s="300"/>
      <c r="D37" s="301"/>
      <c r="E37" t="b">
        <f t="shared" si="2"/>
        <v>1</v>
      </c>
      <c r="F37" t="b">
        <f t="shared" si="1"/>
        <v>1</v>
      </c>
      <c r="G37" s="299" t="s">
        <v>185</v>
      </c>
      <c r="H37" s="300" t="s">
        <v>351</v>
      </c>
      <c r="I37" s="300"/>
      <c r="J37" s="301"/>
    </row>
    <row r="38" spans="1:10" ht="31.5">
      <c r="A38" s="302" t="s">
        <v>352</v>
      </c>
      <c r="B38" s="303" t="s">
        <v>353</v>
      </c>
      <c r="C38" s="303" t="s">
        <v>354</v>
      </c>
      <c r="D38" s="304" t="s">
        <v>6</v>
      </c>
      <c r="E38" t="b">
        <f t="shared" si="2"/>
        <v>1</v>
      </c>
      <c r="F38" t="b">
        <f t="shared" si="1"/>
        <v>1</v>
      </c>
      <c r="G38" s="302" t="s">
        <v>352</v>
      </c>
      <c r="H38" s="303" t="s">
        <v>353</v>
      </c>
      <c r="I38" s="303" t="s">
        <v>354</v>
      </c>
      <c r="J38" s="304" t="s">
        <v>6</v>
      </c>
    </row>
    <row r="39" spans="1:10" ht="31.5">
      <c r="A39" s="302" t="s">
        <v>355</v>
      </c>
      <c r="B39" s="303" t="s">
        <v>356</v>
      </c>
      <c r="C39" s="1205" t="s">
        <v>357</v>
      </c>
      <c r="D39" s="304" t="s">
        <v>7</v>
      </c>
      <c r="E39" t="b">
        <f t="shared" si="2"/>
        <v>1</v>
      </c>
      <c r="F39" t="b">
        <f t="shared" si="1"/>
        <v>1</v>
      </c>
      <c r="G39" s="302" t="s">
        <v>355</v>
      </c>
      <c r="H39" s="303" t="s">
        <v>356</v>
      </c>
      <c r="I39" s="344" t="s">
        <v>357</v>
      </c>
      <c r="J39" s="304" t="s">
        <v>7</v>
      </c>
    </row>
    <row r="40" spans="1:10" ht="21">
      <c r="A40" s="302" t="s">
        <v>358</v>
      </c>
      <c r="B40" s="303" t="s">
        <v>359</v>
      </c>
      <c r="C40" s="1207"/>
      <c r="D40" s="304" t="s">
        <v>7</v>
      </c>
      <c r="E40" t="b">
        <f t="shared" si="2"/>
        <v>1</v>
      </c>
      <c r="F40" t="b">
        <f t="shared" si="1"/>
        <v>1</v>
      </c>
      <c r="G40" s="302" t="s">
        <v>358</v>
      </c>
      <c r="H40" s="303" t="s">
        <v>359</v>
      </c>
      <c r="I40" s="346"/>
      <c r="J40" s="304" t="s">
        <v>7</v>
      </c>
    </row>
    <row r="41" spans="1:10" ht="73.5">
      <c r="A41" s="302" t="s">
        <v>360</v>
      </c>
      <c r="B41" s="303" t="s">
        <v>361</v>
      </c>
      <c r="C41" s="303" t="s">
        <v>362</v>
      </c>
      <c r="D41" s="304" t="s">
        <v>2</v>
      </c>
      <c r="E41" t="b">
        <f t="shared" si="2"/>
        <v>1</v>
      </c>
      <c r="F41" t="b">
        <f t="shared" si="1"/>
        <v>1</v>
      </c>
      <c r="G41" s="302" t="s">
        <v>360</v>
      </c>
      <c r="H41" s="303" t="s">
        <v>361</v>
      </c>
      <c r="I41" s="303" t="s">
        <v>362</v>
      </c>
      <c r="J41" s="304" t="s">
        <v>2</v>
      </c>
    </row>
    <row r="42" spans="1:10" ht="52.5">
      <c r="A42" s="302" t="s">
        <v>363</v>
      </c>
      <c r="B42" s="303" t="s">
        <v>364</v>
      </c>
      <c r="C42" s="303" t="s">
        <v>365</v>
      </c>
      <c r="D42" s="304" t="s">
        <v>2</v>
      </c>
      <c r="E42" t="b">
        <f t="shared" si="2"/>
        <v>1</v>
      </c>
      <c r="F42" t="b">
        <f t="shared" si="1"/>
        <v>1</v>
      </c>
      <c r="G42" s="302" t="s">
        <v>363</v>
      </c>
      <c r="H42" s="303" t="s">
        <v>364</v>
      </c>
      <c r="I42" s="303" t="s">
        <v>365</v>
      </c>
      <c r="J42" s="304" t="s">
        <v>2</v>
      </c>
    </row>
    <row r="43" spans="1:10" ht="52.5">
      <c r="A43" s="302" t="s">
        <v>366</v>
      </c>
      <c r="B43" s="303" t="s">
        <v>367</v>
      </c>
      <c r="C43" s="303" t="s">
        <v>368</v>
      </c>
      <c r="D43" s="304" t="s">
        <v>4</v>
      </c>
      <c r="E43" t="b">
        <f t="shared" si="2"/>
        <v>1</v>
      </c>
      <c r="F43" t="b">
        <f t="shared" si="1"/>
        <v>1</v>
      </c>
      <c r="G43" s="302" t="s">
        <v>366</v>
      </c>
      <c r="H43" s="303" t="s">
        <v>367</v>
      </c>
      <c r="I43" s="303" t="s">
        <v>368</v>
      </c>
      <c r="J43" s="304" t="s">
        <v>4</v>
      </c>
    </row>
    <row r="44" spans="1:10" ht="63">
      <c r="A44" s="302" t="s">
        <v>369</v>
      </c>
      <c r="B44" s="303" t="s">
        <v>370</v>
      </c>
      <c r="C44" s="303" t="s">
        <v>371</v>
      </c>
      <c r="D44" s="304" t="s">
        <v>2</v>
      </c>
      <c r="E44" t="b">
        <f t="shared" si="2"/>
        <v>0</v>
      </c>
      <c r="F44" t="b">
        <f t="shared" si="1"/>
        <v>1</v>
      </c>
      <c r="G44" s="302" t="s">
        <v>369</v>
      </c>
      <c r="H44" s="303" t="s">
        <v>549</v>
      </c>
      <c r="I44" s="303" t="s">
        <v>371</v>
      </c>
      <c r="J44" s="304" t="s">
        <v>2</v>
      </c>
    </row>
    <row r="45" spans="1:10" ht="63">
      <c r="A45" s="302" t="s">
        <v>372</v>
      </c>
      <c r="B45" s="303" t="s">
        <v>373</v>
      </c>
      <c r="C45" s="303" t="s">
        <v>374</v>
      </c>
      <c r="D45" s="304" t="s">
        <v>7</v>
      </c>
      <c r="E45" t="b">
        <f t="shared" si="2"/>
        <v>1</v>
      </c>
      <c r="F45" t="b">
        <f t="shared" si="1"/>
        <v>1</v>
      </c>
      <c r="G45" s="302" t="s">
        <v>372</v>
      </c>
      <c r="H45" s="303" t="s">
        <v>373</v>
      </c>
      <c r="I45" s="303" t="s">
        <v>374</v>
      </c>
      <c r="J45" s="304" t="s">
        <v>7</v>
      </c>
    </row>
    <row r="46" spans="1:10" ht="63">
      <c r="A46" s="302" t="s">
        <v>375</v>
      </c>
      <c r="B46" s="303" t="s">
        <v>376</v>
      </c>
      <c r="C46" s="303" t="s">
        <v>377</v>
      </c>
      <c r="D46" s="304" t="s">
        <v>6</v>
      </c>
      <c r="E46" t="b">
        <f t="shared" si="2"/>
        <v>0</v>
      </c>
      <c r="F46" t="b">
        <f t="shared" si="1"/>
        <v>0</v>
      </c>
    </row>
    <row r="47" spans="1:10" ht="73.5">
      <c r="A47" s="302" t="s">
        <v>378</v>
      </c>
      <c r="B47" s="303" t="s">
        <v>379</v>
      </c>
      <c r="C47" s="303" t="s">
        <v>380</v>
      </c>
      <c r="D47" s="304" t="s">
        <v>7</v>
      </c>
      <c r="E47" t="b">
        <f t="shared" si="2"/>
        <v>1</v>
      </c>
      <c r="F47" t="b">
        <f t="shared" si="1"/>
        <v>1</v>
      </c>
      <c r="G47" s="305" t="s">
        <v>375</v>
      </c>
      <c r="H47" s="303" t="s">
        <v>379</v>
      </c>
      <c r="I47" s="303" t="s">
        <v>380</v>
      </c>
      <c r="J47" s="304" t="s">
        <v>7</v>
      </c>
    </row>
    <row r="48" spans="1:10" ht="136.5">
      <c r="A48" s="305" t="s">
        <v>381</v>
      </c>
      <c r="B48" s="303" t="s">
        <v>382</v>
      </c>
      <c r="C48" s="1205" t="s">
        <v>383</v>
      </c>
      <c r="D48" s="304" t="s">
        <v>2</v>
      </c>
      <c r="E48" t="b">
        <f t="shared" si="2"/>
        <v>1</v>
      </c>
      <c r="F48" t="b">
        <f t="shared" si="1"/>
        <v>1</v>
      </c>
      <c r="G48" s="305" t="s">
        <v>378</v>
      </c>
      <c r="H48" s="303" t="s">
        <v>382</v>
      </c>
      <c r="I48" s="344" t="s">
        <v>383</v>
      </c>
      <c r="J48" s="304" t="s">
        <v>2</v>
      </c>
    </row>
    <row r="49" spans="1:10" ht="21">
      <c r="A49" s="305" t="s">
        <v>384</v>
      </c>
      <c r="B49" s="303" t="s">
        <v>385</v>
      </c>
      <c r="C49" s="1207"/>
      <c r="D49" s="304" t="s">
        <v>2</v>
      </c>
      <c r="E49" t="b">
        <f t="shared" si="2"/>
        <v>1</v>
      </c>
      <c r="F49" t="b">
        <f t="shared" si="1"/>
        <v>1</v>
      </c>
      <c r="G49" s="305" t="s">
        <v>381</v>
      </c>
      <c r="H49" s="303" t="s">
        <v>385</v>
      </c>
      <c r="I49" s="346"/>
      <c r="J49" s="304" t="s">
        <v>2</v>
      </c>
    </row>
    <row r="50" spans="1:10" ht="115.5">
      <c r="A50" s="305" t="s">
        <v>386</v>
      </c>
      <c r="B50" s="303" t="s">
        <v>387</v>
      </c>
      <c r="C50" s="303" t="s">
        <v>388</v>
      </c>
      <c r="D50" s="304" t="s">
        <v>4</v>
      </c>
      <c r="E50" t="b">
        <f t="shared" si="2"/>
        <v>1</v>
      </c>
      <c r="F50" t="b">
        <f t="shared" si="1"/>
        <v>1</v>
      </c>
      <c r="G50" s="305" t="s">
        <v>384</v>
      </c>
      <c r="H50" s="303" t="s">
        <v>387</v>
      </c>
      <c r="I50" s="303" t="s">
        <v>388</v>
      </c>
      <c r="J50" s="304" t="s">
        <v>4</v>
      </c>
    </row>
    <row r="51" spans="1:10" ht="94.5">
      <c r="A51" s="305" t="s">
        <v>389</v>
      </c>
      <c r="B51" s="303" t="s">
        <v>390</v>
      </c>
      <c r="C51" s="303" t="s">
        <v>391</v>
      </c>
      <c r="D51" s="304" t="s">
        <v>4</v>
      </c>
      <c r="E51" t="b">
        <f t="shared" si="2"/>
        <v>1</v>
      </c>
      <c r="F51" t="b">
        <f t="shared" si="1"/>
        <v>1</v>
      </c>
      <c r="G51" s="305" t="s">
        <v>386</v>
      </c>
      <c r="H51" s="303" t="s">
        <v>390</v>
      </c>
      <c r="I51" s="303" t="s">
        <v>391</v>
      </c>
      <c r="J51" s="304" t="s">
        <v>4</v>
      </c>
    </row>
    <row r="52" spans="1:10" ht="42">
      <c r="A52" s="305" t="s">
        <v>392</v>
      </c>
      <c r="B52" s="303" t="s">
        <v>393</v>
      </c>
      <c r="C52" s="303" t="s">
        <v>394</v>
      </c>
      <c r="D52" s="304" t="s">
        <v>4</v>
      </c>
      <c r="E52" t="b">
        <f t="shared" si="2"/>
        <v>1</v>
      </c>
      <c r="F52" t="b">
        <f t="shared" si="1"/>
        <v>1</v>
      </c>
      <c r="G52" s="305" t="s">
        <v>389</v>
      </c>
      <c r="H52" s="303" t="s">
        <v>393</v>
      </c>
      <c r="I52" s="303" t="s">
        <v>394</v>
      </c>
      <c r="J52" s="304" t="s">
        <v>4</v>
      </c>
    </row>
    <row r="53" spans="1:10" ht="31.5">
      <c r="A53" s="305" t="s">
        <v>395</v>
      </c>
      <c r="B53" s="303" t="s">
        <v>396</v>
      </c>
      <c r="C53" s="303" t="s">
        <v>397</v>
      </c>
      <c r="D53" s="304" t="s">
        <v>7</v>
      </c>
      <c r="E53" t="b">
        <f>EXACT(H54,B53)</f>
        <v>0</v>
      </c>
      <c r="F53" t="b">
        <f t="shared" si="1"/>
        <v>0</v>
      </c>
    </row>
    <row r="54" spans="1:10">
      <c r="A54" s="305" t="s">
        <v>398</v>
      </c>
      <c r="B54" s="303" t="s">
        <v>399</v>
      </c>
      <c r="C54" s="303" t="s">
        <v>400</v>
      </c>
      <c r="D54" s="304" t="s">
        <v>4</v>
      </c>
      <c r="E54" t="b">
        <f t="shared" ref="E54:E85" si="3">EXACT(H54,B54)</f>
        <v>1</v>
      </c>
      <c r="F54" t="b">
        <f t="shared" si="1"/>
        <v>1</v>
      </c>
      <c r="G54" s="305" t="s">
        <v>392</v>
      </c>
      <c r="H54" s="303" t="s">
        <v>399</v>
      </c>
      <c r="I54" s="303" t="s">
        <v>400</v>
      </c>
      <c r="J54" s="304" t="s">
        <v>4</v>
      </c>
    </row>
    <row r="55" spans="1:10">
      <c r="A55" s="299" t="s">
        <v>401</v>
      </c>
      <c r="B55" s="300" t="s">
        <v>402</v>
      </c>
      <c r="C55" s="300"/>
      <c r="D55" s="301"/>
      <c r="E55" t="b">
        <f t="shared" si="3"/>
        <v>1</v>
      </c>
      <c r="F55" t="b">
        <f t="shared" si="1"/>
        <v>1</v>
      </c>
      <c r="G55" s="299" t="s">
        <v>401</v>
      </c>
      <c r="H55" s="300" t="s">
        <v>402</v>
      </c>
      <c r="I55" s="300"/>
      <c r="J55" s="301"/>
    </row>
    <row r="56" spans="1:10" ht="31.5">
      <c r="A56" s="302" t="s">
        <v>403</v>
      </c>
      <c r="B56" s="303" t="s">
        <v>404</v>
      </c>
      <c r="C56" s="303" t="s">
        <v>405</v>
      </c>
      <c r="D56" s="304" t="s">
        <v>4</v>
      </c>
      <c r="E56" t="b">
        <f t="shared" si="3"/>
        <v>1</v>
      </c>
      <c r="F56" t="b">
        <f t="shared" si="1"/>
        <v>1</v>
      </c>
      <c r="G56" s="302" t="s">
        <v>403</v>
      </c>
      <c r="H56" s="303" t="s">
        <v>404</v>
      </c>
      <c r="I56" s="303" t="s">
        <v>405</v>
      </c>
      <c r="J56" s="304" t="s">
        <v>4</v>
      </c>
    </row>
    <row r="57" spans="1:10" ht="31.5">
      <c r="A57" s="302" t="s">
        <v>406</v>
      </c>
      <c r="B57" s="303" t="s">
        <v>407</v>
      </c>
      <c r="C57" s="303" t="s">
        <v>408</v>
      </c>
      <c r="D57" s="304" t="s">
        <v>6</v>
      </c>
      <c r="E57" t="b">
        <f t="shared" si="3"/>
        <v>1</v>
      </c>
      <c r="F57" t="b">
        <f t="shared" si="1"/>
        <v>1</v>
      </c>
      <c r="G57" s="302" t="s">
        <v>406</v>
      </c>
      <c r="H57" s="303" t="s">
        <v>407</v>
      </c>
      <c r="I57" s="303" t="s">
        <v>408</v>
      </c>
      <c r="J57" s="304" t="s">
        <v>6</v>
      </c>
    </row>
    <row r="58" spans="1:10" ht="31.5">
      <c r="A58" s="302" t="s">
        <v>409</v>
      </c>
      <c r="B58" s="303" t="s">
        <v>410</v>
      </c>
      <c r="C58" s="303"/>
      <c r="D58" s="304" t="s">
        <v>6</v>
      </c>
      <c r="E58" t="b">
        <f t="shared" si="3"/>
        <v>1</v>
      </c>
      <c r="F58" t="b">
        <f t="shared" si="1"/>
        <v>1</v>
      </c>
      <c r="G58" s="302" t="s">
        <v>409</v>
      </c>
      <c r="H58" s="303" t="s">
        <v>410</v>
      </c>
      <c r="I58" s="303"/>
      <c r="J58" s="304" t="s">
        <v>6</v>
      </c>
    </row>
    <row r="59" spans="1:10">
      <c r="A59" s="281"/>
      <c r="B59" s="282"/>
      <c r="C59" s="282"/>
      <c r="D59" s="283"/>
      <c r="E59" t="b">
        <f t="shared" si="3"/>
        <v>1</v>
      </c>
      <c r="F59" t="b">
        <f t="shared" si="1"/>
        <v>1</v>
      </c>
    </row>
    <row r="60" spans="1:10">
      <c r="A60" s="306" t="s">
        <v>411</v>
      </c>
      <c r="B60" s="307" t="s">
        <v>84</v>
      </c>
      <c r="C60" s="308"/>
      <c r="D60" s="308"/>
      <c r="E60" t="b">
        <f t="shared" si="3"/>
        <v>1</v>
      </c>
      <c r="F60" t="b">
        <f t="shared" si="1"/>
        <v>1</v>
      </c>
      <c r="G60" s="306" t="s">
        <v>411</v>
      </c>
      <c r="H60" s="307" t="s">
        <v>84</v>
      </c>
      <c r="I60" s="308"/>
      <c r="J60" s="308"/>
    </row>
    <row r="61" spans="1:10">
      <c r="A61" s="309" t="s">
        <v>146</v>
      </c>
      <c r="B61" s="310" t="s">
        <v>412</v>
      </c>
      <c r="C61" s="310"/>
      <c r="D61" s="311"/>
      <c r="E61" t="b">
        <f t="shared" si="3"/>
        <v>1</v>
      </c>
      <c r="F61" t="b">
        <f t="shared" si="1"/>
        <v>1</v>
      </c>
      <c r="G61" s="309" t="s">
        <v>146</v>
      </c>
      <c r="H61" s="310" t="s">
        <v>412</v>
      </c>
      <c r="I61" s="310"/>
      <c r="J61" s="311"/>
    </row>
    <row r="62" spans="1:10" ht="73.5">
      <c r="A62" s="312" t="s">
        <v>413</v>
      </c>
      <c r="B62" s="313" t="s">
        <v>414</v>
      </c>
      <c r="C62" s="313" t="s">
        <v>415</v>
      </c>
      <c r="D62" s="314" t="s">
        <v>4</v>
      </c>
      <c r="E62" t="b">
        <f t="shared" si="3"/>
        <v>1</v>
      </c>
      <c r="F62" t="b">
        <f t="shared" si="1"/>
        <v>1</v>
      </c>
      <c r="G62" s="312" t="s">
        <v>413</v>
      </c>
      <c r="H62" s="313" t="s">
        <v>414</v>
      </c>
      <c r="I62" s="313" t="s">
        <v>415</v>
      </c>
      <c r="J62" s="314" t="s">
        <v>4</v>
      </c>
    </row>
    <row r="63" spans="1:10" ht="42">
      <c r="A63" s="312" t="s">
        <v>416</v>
      </c>
      <c r="B63" s="313" t="s">
        <v>417</v>
      </c>
      <c r="C63" s="313" t="s">
        <v>418</v>
      </c>
      <c r="D63" s="314" t="s">
        <v>7</v>
      </c>
      <c r="E63" t="b">
        <f t="shared" si="3"/>
        <v>1</v>
      </c>
      <c r="F63" t="b">
        <f t="shared" si="1"/>
        <v>1</v>
      </c>
      <c r="G63" s="312" t="s">
        <v>416</v>
      </c>
      <c r="H63" s="313" t="s">
        <v>417</v>
      </c>
      <c r="I63" s="313" t="s">
        <v>418</v>
      </c>
      <c r="J63" s="314" t="s">
        <v>7</v>
      </c>
    </row>
    <row r="64" spans="1:10" ht="42">
      <c r="A64" s="312" t="s">
        <v>419</v>
      </c>
      <c r="B64" s="313" t="s">
        <v>420</v>
      </c>
      <c r="C64" s="313" t="s">
        <v>421</v>
      </c>
      <c r="D64" s="314" t="s">
        <v>7</v>
      </c>
      <c r="E64" t="b">
        <f t="shared" si="3"/>
        <v>1</v>
      </c>
      <c r="F64" t="b">
        <f t="shared" si="1"/>
        <v>1</v>
      </c>
      <c r="G64" s="312" t="s">
        <v>419</v>
      </c>
      <c r="H64" s="313" t="s">
        <v>420</v>
      </c>
      <c r="I64" s="313" t="s">
        <v>421</v>
      </c>
      <c r="J64" s="314" t="s">
        <v>7</v>
      </c>
    </row>
    <row r="65" spans="1:10" ht="21">
      <c r="A65" s="312" t="s">
        <v>422</v>
      </c>
      <c r="B65" s="313" t="s">
        <v>423</v>
      </c>
      <c r="C65" s="313" t="s">
        <v>424</v>
      </c>
      <c r="D65" s="314" t="s">
        <v>2</v>
      </c>
      <c r="E65" t="b">
        <f t="shared" si="3"/>
        <v>1</v>
      </c>
      <c r="F65" t="b">
        <f t="shared" si="1"/>
        <v>1</v>
      </c>
      <c r="G65" s="312" t="s">
        <v>422</v>
      </c>
      <c r="H65" s="313" t="s">
        <v>423</v>
      </c>
      <c r="I65" s="313" t="s">
        <v>424</v>
      </c>
      <c r="J65" s="314" t="s">
        <v>2</v>
      </c>
    </row>
    <row r="66" spans="1:10" ht="73.5">
      <c r="A66" s="312" t="s">
        <v>425</v>
      </c>
      <c r="B66" s="313" t="s">
        <v>426</v>
      </c>
      <c r="C66" s="313" t="s">
        <v>427</v>
      </c>
      <c r="D66" s="314" t="s">
        <v>7</v>
      </c>
      <c r="E66" t="b">
        <f t="shared" si="3"/>
        <v>1</v>
      </c>
      <c r="F66" t="b">
        <f t="shared" si="1"/>
        <v>1</v>
      </c>
      <c r="G66" s="312" t="s">
        <v>425</v>
      </c>
      <c r="H66" s="313" t="s">
        <v>426</v>
      </c>
      <c r="I66" s="313" t="s">
        <v>427</v>
      </c>
      <c r="J66" s="314" t="s">
        <v>7</v>
      </c>
    </row>
    <row r="67" spans="1:10">
      <c r="A67" s="309" t="s">
        <v>163</v>
      </c>
      <c r="B67" s="310" t="s">
        <v>428</v>
      </c>
      <c r="C67" s="310"/>
      <c r="D67" s="311"/>
      <c r="E67" t="b">
        <f t="shared" si="3"/>
        <v>1</v>
      </c>
      <c r="F67" t="b">
        <f t="shared" si="1"/>
        <v>1</v>
      </c>
      <c r="G67" s="309" t="s">
        <v>163</v>
      </c>
      <c r="H67" s="310" t="s">
        <v>428</v>
      </c>
      <c r="I67" s="310"/>
      <c r="J67" s="311"/>
    </row>
    <row r="68" spans="1:10" ht="63">
      <c r="A68" s="312" t="s">
        <v>429</v>
      </c>
      <c r="B68" s="313" t="s">
        <v>430</v>
      </c>
      <c r="C68" s="313" t="s">
        <v>431</v>
      </c>
      <c r="D68" s="314" t="s">
        <v>2</v>
      </c>
      <c r="E68" t="b">
        <f t="shared" si="3"/>
        <v>1</v>
      </c>
      <c r="F68" t="b">
        <f t="shared" si="1"/>
        <v>1</v>
      </c>
      <c r="G68" s="312" t="s">
        <v>429</v>
      </c>
      <c r="H68" s="313" t="s">
        <v>430</v>
      </c>
      <c r="I68" s="313" t="s">
        <v>431</v>
      </c>
      <c r="J68" s="314" t="s">
        <v>2</v>
      </c>
    </row>
    <row r="69" spans="1:10" ht="21">
      <c r="A69" s="312" t="s">
        <v>432</v>
      </c>
      <c r="B69" s="313" t="s">
        <v>550</v>
      </c>
      <c r="C69" s="313" t="s">
        <v>433</v>
      </c>
      <c r="D69" s="314" t="s">
        <v>4</v>
      </c>
      <c r="E69" t="b">
        <f t="shared" si="3"/>
        <v>1</v>
      </c>
      <c r="F69" t="b">
        <f t="shared" si="1"/>
        <v>1</v>
      </c>
      <c r="G69" s="312" t="s">
        <v>432</v>
      </c>
      <c r="H69" s="313" t="s">
        <v>550</v>
      </c>
      <c r="I69" s="313" t="s">
        <v>433</v>
      </c>
      <c r="J69" s="314" t="s">
        <v>4</v>
      </c>
    </row>
    <row r="70" spans="1:10" ht="147">
      <c r="A70" s="312" t="s">
        <v>434</v>
      </c>
      <c r="B70" s="313" t="s">
        <v>435</v>
      </c>
      <c r="C70" s="313" t="s">
        <v>436</v>
      </c>
      <c r="D70" s="314" t="s">
        <v>4</v>
      </c>
      <c r="E70" t="b">
        <f t="shared" si="3"/>
        <v>1</v>
      </c>
      <c r="F70" t="b">
        <f t="shared" ref="F70:F122" si="4">EXACT(C70,I70)</f>
        <v>1</v>
      </c>
      <c r="G70" s="312" t="s">
        <v>434</v>
      </c>
      <c r="H70" s="313" t="s">
        <v>435</v>
      </c>
      <c r="I70" s="313" t="s">
        <v>436</v>
      </c>
      <c r="J70" s="314" t="s">
        <v>4</v>
      </c>
    </row>
    <row r="71" spans="1:10" ht="21">
      <c r="A71" s="312" t="s">
        <v>437</v>
      </c>
      <c r="B71" s="313" t="s">
        <v>438</v>
      </c>
      <c r="C71" s="351" t="s">
        <v>439</v>
      </c>
      <c r="D71" s="314" t="s">
        <v>6</v>
      </c>
      <c r="E71" t="b">
        <f t="shared" si="3"/>
        <v>1</v>
      </c>
      <c r="F71" t="b">
        <f t="shared" si="4"/>
        <v>0</v>
      </c>
      <c r="G71" s="312" t="s">
        <v>437</v>
      </c>
      <c r="H71" s="313" t="s">
        <v>438</v>
      </c>
      <c r="I71" s="351" t="s">
        <v>551</v>
      </c>
      <c r="J71" s="314" t="s">
        <v>6</v>
      </c>
    </row>
    <row r="72" spans="1:10" ht="31.5">
      <c r="A72" s="312" t="s">
        <v>440</v>
      </c>
      <c r="B72" s="313" t="s">
        <v>441</v>
      </c>
      <c r="C72" s="313" t="s">
        <v>442</v>
      </c>
      <c r="D72" s="314" t="s">
        <v>2</v>
      </c>
      <c r="E72" t="b">
        <f t="shared" si="3"/>
        <v>1</v>
      </c>
      <c r="F72" t="b">
        <f t="shared" si="4"/>
        <v>1</v>
      </c>
      <c r="G72" s="312" t="s">
        <v>440</v>
      </c>
      <c r="H72" s="313" t="s">
        <v>441</v>
      </c>
      <c r="I72" s="313" t="s">
        <v>442</v>
      </c>
      <c r="J72" s="314" t="s">
        <v>2</v>
      </c>
    </row>
    <row r="73" spans="1:10" ht="63">
      <c r="A73" s="312" t="s">
        <v>443</v>
      </c>
      <c r="B73" s="313" t="s">
        <v>444</v>
      </c>
      <c r="C73" s="313" t="s">
        <v>556</v>
      </c>
      <c r="D73" s="314" t="s">
        <v>4</v>
      </c>
      <c r="E73" t="b">
        <f t="shared" si="3"/>
        <v>1</v>
      </c>
      <c r="F73" t="b">
        <f t="shared" si="4"/>
        <v>0</v>
      </c>
      <c r="G73" s="312" t="s">
        <v>443</v>
      </c>
      <c r="H73" s="313" t="s">
        <v>444</v>
      </c>
      <c r="I73" s="313" t="s">
        <v>552</v>
      </c>
      <c r="J73" s="314" t="s">
        <v>4</v>
      </c>
    </row>
    <row r="74" spans="1:10" ht="31.5">
      <c r="A74" s="312" t="s">
        <v>445</v>
      </c>
      <c r="B74" s="313" t="s">
        <v>446</v>
      </c>
      <c r="C74" s="313" t="s">
        <v>447</v>
      </c>
      <c r="D74" s="314" t="s">
        <v>4</v>
      </c>
      <c r="E74" t="b">
        <f t="shared" si="3"/>
        <v>1</v>
      </c>
      <c r="F74" t="b">
        <f t="shared" si="4"/>
        <v>1</v>
      </c>
      <c r="G74" s="312" t="s">
        <v>445</v>
      </c>
      <c r="H74" s="313" t="s">
        <v>446</v>
      </c>
      <c r="I74" s="313" t="s">
        <v>447</v>
      </c>
      <c r="J74" s="314" t="s">
        <v>4</v>
      </c>
    </row>
    <row r="75" spans="1:10" ht="136.5">
      <c r="A75" s="312" t="s">
        <v>448</v>
      </c>
      <c r="B75" s="313" t="s">
        <v>449</v>
      </c>
      <c r="C75" s="1221" t="s">
        <v>450</v>
      </c>
      <c r="D75" s="314" t="s">
        <v>7</v>
      </c>
      <c r="E75" t="b">
        <f t="shared" si="3"/>
        <v>1</v>
      </c>
      <c r="F75" t="b">
        <f t="shared" si="4"/>
        <v>1</v>
      </c>
      <c r="G75" s="312" t="s">
        <v>448</v>
      </c>
      <c r="H75" s="313" t="s">
        <v>449</v>
      </c>
      <c r="I75" s="347" t="s">
        <v>450</v>
      </c>
      <c r="J75" s="314" t="s">
        <v>7</v>
      </c>
    </row>
    <row r="76" spans="1:10" ht="21">
      <c r="A76" s="312" t="s">
        <v>451</v>
      </c>
      <c r="B76" s="313" t="s">
        <v>452</v>
      </c>
      <c r="C76" s="1222"/>
      <c r="D76" s="314" t="s">
        <v>7</v>
      </c>
      <c r="E76" t="b">
        <f t="shared" si="3"/>
        <v>1</v>
      </c>
      <c r="F76" t="b">
        <f t="shared" si="4"/>
        <v>1</v>
      </c>
      <c r="G76" s="312" t="s">
        <v>451</v>
      </c>
      <c r="H76" s="313" t="s">
        <v>452</v>
      </c>
      <c r="I76" s="348"/>
      <c r="J76" s="314" t="s">
        <v>7</v>
      </c>
    </row>
    <row r="77" spans="1:10">
      <c r="A77" s="309" t="s">
        <v>453</v>
      </c>
      <c r="B77" s="310" t="s">
        <v>454</v>
      </c>
      <c r="C77" s="310"/>
      <c r="D77" s="311"/>
      <c r="E77" t="b">
        <f t="shared" si="3"/>
        <v>1</v>
      </c>
      <c r="F77" t="b">
        <f t="shared" si="4"/>
        <v>1</v>
      </c>
      <c r="G77" s="309" t="s">
        <v>453</v>
      </c>
      <c r="H77" s="310" t="s">
        <v>454</v>
      </c>
      <c r="I77" s="310"/>
      <c r="J77" s="311"/>
    </row>
    <row r="78" spans="1:10" ht="63">
      <c r="A78" s="312" t="s">
        <v>455</v>
      </c>
      <c r="B78" s="313" t="s">
        <v>456</v>
      </c>
      <c r="C78" s="313" t="s">
        <v>457</v>
      </c>
      <c r="D78" s="314" t="s">
        <v>6</v>
      </c>
      <c r="E78" t="b">
        <f t="shared" si="3"/>
        <v>1</v>
      </c>
      <c r="F78" t="b">
        <f t="shared" si="4"/>
        <v>1</v>
      </c>
      <c r="G78" s="312" t="s">
        <v>455</v>
      </c>
      <c r="H78" s="313" t="s">
        <v>456</v>
      </c>
      <c r="I78" s="313" t="s">
        <v>457</v>
      </c>
      <c r="J78" s="314" t="s">
        <v>4</v>
      </c>
    </row>
    <row r="79" spans="1:10" ht="84">
      <c r="A79" s="312" t="s">
        <v>458</v>
      </c>
      <c r="B79" s="313" t="s">
        <v>459</v>
      </c>
      <c r="C79" s="313" t="s">
        <v>460</v>
      </c>
      <c r="D79" s="314" t="s">
        <v>7</v>
      </c>
      <c r="E79" t="b">
        <f t="shared" si="3"/>
        <v>1</v>
      </c>
      <c r="F79" t="b">
        <f t="shared" si="4"/>
        <v>1</v>
      </c>
      <c r="G79" s="312" t="s">
        <v>458</v>
      </c>
      <c r="H79" s="313" t="s">
        <v>459</v>
      </c>
      <c r="I79" s="313" t="s">
        <v>460</v>
      </c>
      <c r="J79" s="314" t="s">
        <v>7</v>
      </c>
    </row>
    <row r="80" spans="1:10" ht="63">
      <c r="A80" s="312" t="s">
        <v>461</v>
      </c>
      <c r="B80" s="313" t="s">
        <v>462</v>
      </c>
      <c r="C80" s="313" t="s">
        <v>463</v>
      </c>
      <c r="D80" s="314" t="s">
        <v>7</v>
      </c>
      <c r="E80" t="b">
        <f t="shared" si="3"/>
        <v>1</v>
      </c>
      <c r="F80" t="b">
        <f t="shared" si="4"/>
        <v>1</v>
      </c>
      <c r="G80" s="312" t="s">
        <v>461</v>
      </c>
      <c r="H80" s="313" t="s">
        <v>462</v>
      </c>
      <c r="I80" s="313" t="s">
        <v>463</v>
      </c>
      <c r="J80" s="314" t="s">
        <v>7</v>
      </c>
    </row>
    <row r="81" spans="1:10">
      <c r="A81" s="281"/>
      <c r="B81" s="282"/>
      <c r="C81" s="315"/>
      <c r="D81" s="283"/>
      <c r="E81" t="b">
        <f t="shared" si="3"/>
        <v>1</v>
      </c>
      <c r="F81" t="b">
        <f t="shared" si="4"/>
        <v>1</v>
      </c>
      <c r="G81" s="281"/>
      <c r="H81" s="282"/>
      <c r="I81" s="315"/>
      <c r="J81" s="283"/>
    </row>
    <row r="82" spans="1:10">
      <c r="A82" s="316" t="s">
        <v>464</v>
      </c>
      <c r="B82" s="317" t="s">
        <v>85</v>
      </c>
      <c r="C82" s="318"/>
      <c r="D82" s="318"/>
      <c r="E82" t="b">
        <f t="shared" si="3"/>
        <v>1</v>
      </c>
      <c r="F82" t="b">
        <f t="shared" si="4"/>
        <v>1</v>
      </c>
      <c r="G82" s="316" t="s">
        <v>464</v>
      </c>
      <c r="H82" s="317" t="s">
        <v>85</v>
      </c>
      <c r="I82" s="318"/>
      <c r="J82" s="318"/>
    </row>
    <row r="83" spans="1:10">
      <c r="A83" s="319" t="s">
        <v>465</v>
      </c>
      <c r="B83" s="320" t="s">
        <v>466</v>
      </c>
      <c r="C83" s="282"/>
      <c r="D83" s="283"/>
      <c r="E83" t="b">
        <f t="shared" si="3"/>
        <v>1</v>
      </c>
      <c r="F83" t="b">
        <f t="shared" si="4"/>
        <v>1</v>
      </c>
      <c r="G83" s="319" t="s">
        <v>465</v>
      </c>
      <c r="H83" s="320" t="s">
        <v>466</v>
      </c>
      <c r="I83" s="282"/>
      <c r="J83" s="283"/>
    </row>
    <row r="84" spans="1:10" ht="21">
      <c r="A84" s="321" t="s">
        <v>467</v>
      </c>
      <c r="B84" s="322" t="s">
        <v>468</v>
      </c>
      <c r="C84" s="322"/>
      <c r="D84" s="323" t="s">
        <v>2</v>
      </c>
      <c r="E84" t="b">
        <f t="shared" si="3"/>
        <v>1</v>
      </c>
      <c r="F84" t="b">
        <f t="shared" si="4"/>
        <v>1</v>
      </c>
      <c r="G84" s="321" t="s">
        <v>467</v>
      </c>
      <c r="H84" s="322" t="s">
        <v>468</v>
      </c>
      <c r="I84" s="322"/>
      <c r="J84" s="323" t="s">
        <v>553</v>
      </c>
    </row>
    <row r="85" spans="1:10" ht="31.5">
      <c r="A85" s="321" t="s">
        <v>469</v>
      </c>
      <c r="B85" s="322" t="s">
        <v>470</v>
      </c>
      <c r="C85" s="322" t="s">
        <v>471</v>
      </c>
      <c r="D85" s="323" t="s">
        <v>2</v>
      </c>
      <c r="E85" t="b">
        <f t="shared" si="3"/>
        <v>1</v>
      </c>
      <c r="F85" t="b">
        <f t="shared" si="4"/>
        <v>1</v>
      </c>
      <c r="G85" s="321" t="s">
        <v>469</v>
      </c>
      <c r="H85" s="322" t="s">
        <v>470</v>
      </c>
      <c r="I85" s="322" t="s">
        <v>471</v>
      </c>
      <c r="J85" s="323" t="s">
        <v>553</v>
      </c>
    </row>
    <row r="86" spans="1:10" ht="21">
      <c r="A86" s="321" t="s">
        <v>472</v>
      </c>
      <c r="B86" s="322" t="s">
        <v>473</v>
      </c>
      <c r="C86" s="322"/>
      <c r="D86" s="323" t="s">
        <v>4</v>
      </c>
      <c r="E86" t="b">
        <f t="shared" ref="E86:E122" si="5">EXACT(H86,B86)</f>
        <v>1</v>
      </c>
      <c r="F86" t="b">
        <f t="shared" si="4"/>
        <v>1</v>
      </c>
      <c r="G86" s="321" t="s">
        <v>472</v>
      </c>
      <c r="H86" s="322" t="s">
        <v>473</v>
      </c>
      <c r="I86" s="322"/>
      <c r="J86" s="323" t="s">
        <v>553</v>
      </c>
    </row>
    <row r="87" spans="1:10">
      <c r="A87" s="319" t="s">
        <v>474</v>
      </c>
      <c r="B87" s="320" t="s">
        <v>475</v>
      </c>
      <c r="C87" s="282"/>
      <c r="D87" s="283"/>
      <c r="E87" t="b">
        <f t="shared" si="5"/>
        <v>1</v>
      </c>
      <c r="F87" t="b">
        <f t="shared" si="4"/>
        <v>1</v>
      </c>
      <c r="G87" s="319" t="s">
        <v>474</v>
      </c>
      <c r="H87" s="320" t="s">
        <v>475</v>
      </c>
      <c r="I87" s="282"/>
      <c r="J87" s="283"/>
    </row>
    <row r="88" spans="1:10">
      <c r="A88" s="321" t="s">
        <v>476</v>
      </c>
      <c r="B88" s="322" t="s">
        <v>477</v>
      </c>
      <c r="C88" s="322"/>
      <c r="D88" s="323" t="s">
        <v>6</v>
      </c>
      <c r="E88" t="b">
        <f t="shared" si="5"/>
        <v>0</v>
      </c>
      <c r="F88" t="b">
        <f t="shared" si="4"/>
        <v>1</v>
      </c>
    </row>
    <row r="89" spans="1:10" ht="31.5">
      <c r="A89" s="321" t="s">
        <v>478</v>
      </c>
      <c r="B89" s="322" t="s">
        <v>479</v>
      </c>
      <c r="C89" s="322"/>
      <c r="D89" s="323" t="s">
        <v>4</v>
      </c>
      <c r="E89" t="b">
        <f t="shared" si="5"/>
        <v>1</v>
      </c>
      <c r="F89" t="b">
        <f t="shared" si="4"/>
        <v>1</v>
      </c>
      <c r="G89" s="342" t="s">
        <v>476</v>
      </c>
      <c r="H89" s="322" t="s">
        <v>479</v>
      </c>
      <c r="I89" s="322"/>
      <c r="J89" s="323" t="s">
        <v>553</v>
      </c>
    </row>
    <row r="90" spans="1:10" ht="21">
      <c r="A90" s="321" t="s">
        <v>480</v>
      </c>
      <c r="B90" s="322" t="s">
        <v>481</v>
      </c>
      <c r="C90" s="322"/>
      <c r="D90" s="323" t="s">
        <v>4</v>
      </c>
      <c r="E90" t="b">
        <f t="shared" si="5"/>
        <v>1</v>
      </c>
      <c r="F90" t="b">
        <f t="shared" si="4"/>
        <v>1</v>
      </c>
      <c r="G90" s="342" t="s">
        <v>478</v>
      </c>
      <c r="H90" s="322" t="s">
        <v>481</v>
      </c>
      <c r="I90" s="322"/>
      <c r="J90" s="323" t="s">
        <v>553</v>
      </c>
    </row>
    <row r="91" spans="1:10" ht="21">
      <c r="A91" s="321" t="s">
        <v>482</v>
      </c>
      <c r="B91" s="322" t="s">
        <v>483</v>
      </c>
      <c r="C91" s="322"/>
      <c r="D91" s="323" t="s">
        <v>4</v>
      </c>
      <c r="E91" t="b">
        <f t="shared" si="5"/>
        <v>1</v>
      </c>
      <c r="F91" t="b">
        <f t="shared" si="4"/>
        <v>1</v>
      </c>
      <c r="G91" s="342" t="s">
        <v>480</v>
      </c>
      <c r="H91" s="322" t="s">
        <v>483</v>
      </c>
      <c r="I91" s="322"/>
      <c r="J91" s="323" t="s">
        <v>553</v>
      </c>
    </row>
    <row r="92" spans="1:10" ht="21">
      <c r="A92" s="321" t="s">
        <v>484</v>
      </c>
      <c r="B92" s="322" t="s">
        <v>485</v>
      </c>
      <c r="C92" s="322"/>
      <c r="D92" s="323" t="s">
        <v>4</v>
      </c>
      <c r="E92" t="b">
        <f t="shared" si="5"/>
        <v>1</v>
      </c>
      <c r="F92" t="b">
        <f t="shared" si="4"/>
        <v>1</v>
      </c>
      <c r="G92" s="342" t="s">
        <v>482</v>
      </c>
      <c r="H92" s="322" t="s">
        <v>485</v>
      </c>
      <c r="I92" s="322"/>
      <c r="J92" s="323" t="s">
        <v>553</v>
      </c>
    </row>
    <row r="93" spans="1:10" ht="31.5">
      <c r="A93" s="321" t="s">
        <v>486</v>
      </c>
      <c r="B93" s="322" t="s">
        <v>487</v>
      </c>
      <c r="C93" s="322"/>
      <c r="D93" s="323" t="s">
        <v>7</v>
      </c>
      <c r="E93" t="b">
        <f t="shared" si="5"/>
        <v>0</v>
      </c>
      <c r="F93" t="b">
        <f t="shared" si="4"/>
        <v>1</v>
      </c>
    </row>
    <row r="94" spans="1:10">
      <c r="A94" s="319" t="s">
        <v>488</v>
      </c>
      <c r="B94" s="320" t="s">
        <v>489</v>
      </c>
      <c r="C94" s="282"/>
      <c r="D94" s="283"/>
      <c r="E94" t="b">
        <f t="shared" si="5"/>
        <v>1</v>
      </c>
      <c r="F94" t="b">
        <f t="shared" si="4"/>
        <v>1</v>
      </c>
      <c r="G94" s="319" t="s">
        <v>488</v>
      </c>
      <c r="H94" s="320" t="s">
        <v>489</v>
      </c>
      <c r="I94" s="282"/>
      <c r="J94" s="283"/>
    </row>
    <row r="95" spans="1:10" ht="21">
      <c r="A95" s="321" t="s">
        <v>490</v>
      </c>
      <c r="B95" s="322" t="s">
        <v>491</v>
      </c>
      <c r="C95" s="322"/>
      <c r="D95" s="323" t="s">
        <v>2</v>
      </c>
      <c r="E95" t="b">
        <f t="shared" si="5"/>
        <v>1</v>
      </c>
      <c r="F95" t="b">
        <f t="shared" si="4"/>
        <v>1</v>
      </c>
      <c r="G95" s="321" t="s">
        <v>490</v>
      </c>
      <c r="H95" s="322" t="s">
        <v>491</v>
      </c>
      <c r="I95" s="322"/>
      <c r="J95" s="323" t="s">
        <v>553</v>
      </c>
    </row>
    <row r="96" spans="1:10" ht="21">
      <c r="A96" s="321" t="s">
        <v>492</v>
      </c>
      <c r="B96" s="322" t="s">
        <v>493</v>
      </c>
      <c r="C96" s="322"/>
      <c r="D96" s="323" t="s">
        <v>7</v>
      </c>
      <c r="E96" t="b">
        <f t="shared" si="5"/>
        <v>1</v>
      </c>
      <c r="F96" t="b">
        <f t="shared" si="4"/>
        <v>1</v>
      </c>
      <c r="G96" s="321" t="s">
        <v>492</v>
      </c>
      <c r="H96" s="322" t="s">
        <v>493</v>
      </c>
      <c r="I96" s="322"/>
      <c r="J96" s="323" t="s">
        <v>553</v>
      </c>
    </row>
    <row r="97" spans="1:10" ht="42">
      <c r="A97" s="321" t="s">
        <v>494</v>
      </c>
      <c r="B97" s="322" t="s">
        <v>495</v>
      </c>
      <c r="C97" s="322" t="s">
        <v>496</v>
      </c>
      <c r="D97" s="323" t="s">
        <v>7</v>
      </c>
      <c r="E97" t="b">
        <f t="shared" si="5"/>
        <v>1</v>
      </c>
      <c r="F97" t="b">
        <f t="shared" si="4"/>
        <v>0</v>
      </c>
      <c r="G97" s="321" t="s">
        <v>494</v>
      </c>
      <c r="H97" s="322" t="s">
        <v>495</v>
      </c>
      <c r="I97" s="322" t="s">
        <v>554</v>
      </c>
      <c r="J97" s="323" t="s">
        <v>553</v>
      </c>
    </row>
    <row r="98" spans="1:10" ht="31.5">
      <c r="A98" s="321" t="s">
        <v>497</v>
      </c>
      <c r="B98" s="322" t="s">
        <v>498</v>
      </c>
      <c r="C98" s="1223" t="s">
        <v>499</v>
      </c>
      <c r="D98" s="323" t="s">
        <v>4</v>
      </c>
      <c r="E98" t="b">
        <f t="shared" si="5"/>
        <v>1</v>
      </c>
      <c r="F98" t="b">
        <f t="shared" si="4"/>
        <v>1</v>
      </c>
      <c r="G98" s="321" t="s">
        <v>497</v>
      </c>
      <c r="H98" s="322" t="s">
        <v>498</v>
      </c>
      <c r="I98" s="349" t="s">
        <v>499</v>
      </c>
      <c r="J98" s="323" t="s">
        <v>553</v>
      </c>
    </row>
    <row r="99" spans="1:10">
      <c r="A99" s="321" t="s">
        <v>500</v>
      </c>
      <c r="B99" s="322" t="s">
        <v>501</v>
      </c>
      <c r="C99" s="1224"/>
      <c r="D99" s="323" t="s">
        <v>4</v>
      </c>
      <c r="E99" t="b">
        <f t="shared" si="5"/>
        <v>1</v>
      </c>
      <c r="F99" t="b">
        <f t="shared" si="4"/>
        <v>1</v>
      </c>
      <c r="G99" s="321" t="s">
        <v>500</v>
      </c>
      <c r="H99" s="322" t="s">
        <v>501</v>
      </c>
      <c r="I99" s="350"/>
      <c r="J99" s="323" t="s">
        <v>553</v>
      </c>
    </row>
    <row r="100" spans="1:10">
      <c r="A100" s="281"/>
      <c r="B100" s="282"/>
      <c r="C100" s="282"/>
      <c r="D100" s="283"/>
      <c r="E100" t="b">
        <f t="shared" si="5"/>
        <v>1</v>
      </c>
      <c r="F100" t="b">
        <f t="shared" si="4"/>
        <v>1</v>
      </c>
      <c r="G100" s="281"/>
      <c r="H100" s="282"/>
      <c r="I100" s="282"/>
      <c r="J100" s="283"/>
    </row>
    <row r="101" spans="1:10">
      <c r="A101" s="324" t="s">
        <v>502</v>
      </c>
      <c r="B101" s="325" t="s">
        <v>86</v>
      </c>
      <c r="C101" s="326"/>
      <c r="D101" s="326"/>
      <c r="E101" t="b">
        <f t="shared" si="5"/>
        <v>1</v>
      </c>
      <c r="F101" t="b">
        <f t="shared" si="4"/>
        <v>1</v>
      </c>
      <c r="G101" s="324" t="s">
        <v>502</v>
      </c>
      <c r="H101" s="325" t="s">
        <v>86</v>
      </c>
      <c r="I101" s="326"/>
      <c r="J101" s="326"/>
    </row>
    <row r="102" spans="1:10">
      <c r="A102" s="327" t="s">
        <v>503</v>
      </c>
      <c r="B102" s="328" t="s">
        <v>504</v>
      </c>
      <c r="C102" s="282"/>
      <c r="D102" s="283"/>
      <c r="E102" t="b">
        <f t="shared" si="5"/>
        <v>1</v>
      </c>
      <c r="F102" t="b">
        <f t="shared" si="4"/>
        <v>1</v>
      </c>
      <c r="G102" s="327" t="s">
        <v>503</v>
      </c>
      <c r="H102" s="328" t="s">
        <v>504</v>
      </c>
      <c r="I102" s="282"/>
      <c r="J102" s="283"/>
    </row>
    <row r="103" spans="1:10" ht="21">
      <c r="A103" s="329" t="s">
        <v>505</v>
      </c>
      <c r="B103" s="330" t="s">
        <v>506</v>
      </c>
      <c r="C103" s="330" t="s">
        <v>507</v>
      </c>
      <c r="D103" s="331" t="s">
        <v>4</v>
      </c>
      <c r="E103" t="b">
        <f t="shared" si="5"/>
        <v>1</v>
      </c>
      <c r="F103" t="b">
        <f t="shared" si="4"/>
        <v>1</v>
      </c>
      <c r="G103" s="329" t="s">
        <v>505</v>
      </c>
      <c r="H103" s="330" t="s">
        <v>506</v>
      </c>
      <c r="I103" s="330" t="s">
        <v>507</v>
      </c>
      <c r="J103" s="331" t="s">
        <v>553</v>
      </c>
    </row>
    <row r="104" spans="1:10" ht="21">
      <c r="A104" s="329" t="s">
        <v>508</v>
      </c>
      <c r="B104" s="330" t="s">
        <v>509</v>
      </c>
      <c r="C104" s="330"/>
      <c r="D104" s="331" t="s">
        <v>4</v>
      </c>
      <c r="E104" t="b">
        <f t="shared" si="5"/>
        <v>1</v>
      </c>
      <c r="F104" t="b">
        <f t="shared" si="4"/>
        <v>1</v>
      </c>
      <c r="G104" s="329" t="s">
        <v>508</v>
      </c>
      <c r="H104" s="330" t="s">
        <v>509</v>
      </c>
      <c r="I104" s="330"/>
      <c r="J104" s="331" t="s">
        <v>553</v>
      </c>
    </row>
    <row r="105" spans="1:10" ht="21">
      <c r="A105" s="329" t="s">
        <v>510</v>
      </c>
      <c r="B105" s="330" t="s">
        <v>511</v>
      </c>
      <c r="C105" s="330"/>
      <c r="D105" s="331" t="s">
        <v>4</v>
      </c>
      <c r="E105" t="b">
        <f t="shared" si="5"/>
        <v>1</v>
      </c>
      <c r="F105" t="b">
        <f t="shared" si="4"/>
        <v>1</v>
      </c>
      <c r="G105" s="329" t="s">
        <v>510</v>
      </c>
      <c r="H105" s="330" t="s">
        <v>511</v>
      </c>
      <c r="I105" s="330"/>
      <c r="J105" s="331" t="s">
        <v>553</v>
      </c>
    </row>
    <row r="106" spans="1:10" ht="21">
      <c r="A106" s="329" t="s">
        <v>512</v>
      </c>
      <c r="B106" s="330" t="s">
        <v>513</v>
      </c>
      <c r="C106" s="330"/>
      <c r="D106" s="331" t="s">
        <v>4</v>
      </c>
      <c r="E106" t="b">
        <f t="shared" si="5"/>
        <v>1</v>
      </c>
      <c r="F106" t="b">
        <f t="shared" si="4"/>
        <v>1</v>
      </c>
      <c r="G106" s="329" t="s">
        <v>512</v>
      </c>
      <c r="H106" s="330" t="s">
        <v>513</v>
      </c>
      <c r="I106" s="330"/>
      <c r="J106" s="331" t="s">
        <v>553</v>
      </c>
    </row>
    <row r="107" spans="1:10" ht="31.5">
      <c r="A107" s="329" t="s">
        <v>514</v>
      </c>
      <c r="B107" s="330" t="s">
        <v>515</v>
      </c>
      <c r="C107" s="330" t="s">
        <v>516</v>
      </c>
      <c r="D107" s="331" t="s">
        <v>7</v>
      </c>
      <c r="E107" t="b">
        <f t="shared" si="5"/>
        <v>1</v>
      </c>
      <c r="F107" t="b">
        <f t="shared" si="4"/>
        <v>0</v>
      </c>
      <c r="G107" s="329" t="s">
        <v>514</v>
      </c>
      <c r="H107" s="330" t="s">
        <v>515</v>
      </c>
      <c r="I107" s="330" t="s">
        <v>555</v>
      </c>
      <c r="J107" s="331" t="s">
        <v>4</v>
      </c>
    </row>
    <row r="108" spans="1:10">
      <c r="A108" s="329" t="s">
        <v>517</v>
      </c>
      <c r="B108" s="330" t="s">
        <v>518</v>
      </c>
      <c r="C108" s="330"/>
      <c r="D108" s="331" t="s">
        <v>4</v>
      </c>
      <c r="E108" t="b">
        <f t="shared" si="5"/>
        <v>1</v>
      </c>
      <c r="F108" t="b">
        <f t="shared" si="4"/>
        <v>1</v>
      </c>
      <c r="G108" s="329" t="s">
        <v>517</v>
      </c>
      <c r="H108" s="330" t="s">
        <v>518</v>
      </c>
      <c r="I108" s="330"/>
      <c r="J108" s="331" t="s">
        <v>553</v>
      </c>
    </row>
    <row r="109" spans="1:10" ht="21">
      <c r="A109" s="329" t="s">
        <v>519</v>
      </c>
      <c r="B109" s="330" t="s">
        <v>520</v>
      </c>
      <c r="C109" s="330"/>
      <c r="D109" s="331"/>
      <c r="E109" t="b">
        <f t="shared" si="5"/>
        <v>1</v>
      </c>
      <c r="F109" t="b">
        <f t="shared" si="4"/>
        <v>1</v>
      </c>
      <c r="G109" s="329" t="s">
        <v>519</v>
      </c>
      <c r="H109" s="330" t="s">
        <v>520</v>
      </c>
      <c r="I109" s="330"/>
      <c r="J109" s="331" t="s">
        <v>553</v>
      </c>
    </row>
    <row r="110" spans="1:10">
      <c r="A110" s="327" t="s">
        <v>521</v>
      </c>
      <c r="B110" s="328" t="s">
        <v>522</v>
      </c>
      <c r="C110" s="282"/>
      <c r="D110" s="282"/>
      <c r="E110" t="b">
        <f t="shared" si="5"/>
        <v>1</v>
      </c>
      <c r="F110" t="b">
        <f t="shared" si="4"/>
        <v>1</v>
      </c>
      <c r="G110" s="327" t="s">
        <v>521</v>
      </c>
      <c r="H110" s="328" t="s">
        <v>522</v>
      </c>
      <c r="I110" s="282"/>
      <c r="J110" s="282"/>
    </row>
    <row r="111" spans="1:10" ht="21">
      <c r="A111" s="329" t="s">
        <v>523</v>
      </c>
      <c r="B111" s="330" t="s">
        <v>524</v>
      </c>
      <c r="C111" s="330"/>
      <c r="D111" s="331" t="s">
        <v>4</v>
      </c>
      <c r="E111" t="b">
        <f t="shared" si="5"/>
        <v>1</v>
      </c>
      <c r="F111" t="b">
        <f t="shared" si="4"/>
        <v>1</v>
      </c>
      <c r="G111" s="329" t="s">
        <v>523</v>
      </c>
      <c r="H111" s="330" t="s">
        <v>524</v>
      </c>
      <c r="I111" s="330"/>
      <c r="J111" s="331" t="s">
        <v>553</v>
      </c>
    </row>
    <row r="112" spans="1:10" ht="21">
      <c r="A112" s="329" t="s">
        <v>525</v>
      </c>
      <c r="B112" s="330" t="s">
        <v>526</v>
      </c>
      <c r="C112" s="330"/>
      <c r="D112" s="331" t="s">
        <v>4</v>
      </c>
      <c r="E112" t="b">
        <f t="shared" si="5"/>
        <v>1</v>
      </c>
      <c r="F112" t="b">
        <f t="shared" si="4"/>
        <v>1</v>
      </c>
      <c r="G112" s="329" t="s">
        <v>525</v>
      </c>
      <c r="H112" s="330" t="s">
        <v>526</v>
      </c>
      <c r="I112" s="330"/>
      <c r="J112" s="331" t="s">
        <v>553</v>
      </c>
    </row>
    <row r="113" spans="1:10">
      <c r="A113" s="329" t="s">
        <v>527</v>
      </c>
      <c r="B113" s="330" t="s">
        <v>528</v>
      </c>
      <c r="C113" s="330"/>
      <c r="D113" s="331" t="s">
        <v>4</v>
      </c>
      <c r="E113" t="b">
        <f t="shared" si="5"/>
        <v>1</v>
      </c>
      <c r="F113" t="b">
        <f t="shared" si="4"/>
        <v>1</v>
      </c>
      <c r="G113" s="329" t="s">
        <v>527</v>
      </c>
      <c r="H113" s="330" t="s">
        <v>528</v>
      </c>
      <c r="I113" s="330"/>
      <c r="J113" s="331" t="s">
        <v>553</v>
      </c>
    </row>
    <row r="114" spans="1:10" ht="21">
      <c r="A114" s="329" t="s">
        <v>529</v>
      </c>
      <c r="B114" s="330" t="s">
        <v>530</v>
      </c>
      <c r="C114" s="330"/>
      <c r="D114" s="331" t="s">
        <v>4</v>
      </c>
      <c r="E114" t="b">
        <f t="shared" si="5"/>
        <v>1</v>
      </c>
      <c r="F114" t="b">
        <f t="shared" si="4"/>
        <v>1</v>
      </c>
      <c r="G114" s="329" t="s">
        <v>529</v>
      </c>
      <c r="H114" s="330" t="s">
        <v>530</v>
      </c>
      <c r="I114" s="330"/>
      <c r="J114" s="331" t="s">
        <v>4</v>
      </c>
    </row>
    <row r="115" spans="1:10" ht="63">
      <c r="A115" s="329" t="s">
        <v>531</v>
      </c>
      <c r="B115" s="330" t="s">
        <v>532</v>
      </c>
      <c r="C115" s="330" t="s">
        <v>533</v>
      </c>
      <c r="D115" s="331" t="s">
        <v>7</v>
      </c>
      <c r="E115" t="b">
        <f t="shared" si="5"/>
        <v>0</v>
      </c>
      <c r="F115" t="b">
        <f t="shared" si="4"/>
        <v>0</v>
      </c>
    </row>
    <row r="116" spans="1:10" ht="31.5">
      <c r="A116" s="329" t="s">
        <v>534</v>
      </c>
      <c r="B116" s="330" t="s">
        <v>535</v>
      </c>
      <c r="C116" s="330" t="s">
        <v>536</v>
      </c>
      <c r="D116" s="331" t="s">
        <v>6</v>
      </c>
      <c r="E116" t="b">
        <f t="shared" si="5"/>
        <v>1</v>
      </c>
      <c r="F116" t="b">
        <f t="shared" si="4"/>
        <v>1</v>
      </c>
      <c r="G116" s="343" t="s">
        <v>531</v>
      </c>
      <c r="H116" s="330" t="s">
        <v>535</v>
      </c>
      <c r="I116" s="330" t="s">
        <v>536</v>
      </c>
      <c r="J116" s="331" t="s">
        <v>4</v>
      </c>
    </row>
    <row r="117" spans="1:10">
      <c r="A117" s="281"/>
      <c r="B117" s="282"/>
      <c r="C117" s="282"/>
      <c r="D117" s="283"/>
      <c r="E117" t="b">
        <f t="shared" si="5"/>
        <v>1</v>
      </c>
      <c r="F117" t="b">
        <f t="shared" si="4"/>
        <v>1</v>
      </c>
    </row>
    <row r="118" spans="1:10">
      <c r="A118" s="332" t="s">
        <v>537</v>
      </c>
      <c r="B118" s="333" t="s">
        <v>538</v>
      </c>
      <c r="C118" s="334"/>
      <c r="D118" s="335"/>
      <c r="E118" t="b">
        <f t="shared" si="5"/>
        <v>0</v>
      </c>
      <c r="F118" t="b">
        <f t="shared" si="4"/>
        <v>1</v>
      </c>
    </row>
    <row r="119" spans="1:10">
      <c r="A119" s="336" t="s">
        <v>539</v>
      </c>
      <c r="B119" s="337" t="s">
        <v>540</v>
      </c>
      <c r="C119" s="282"/>
      <c r="D119" s="283"/>
      <c r="E119" t="b">
        <f t="shared" si="5"/>
        <v>0</v>
      </c>
      <c r="F119" t="b">
        <f t="shared" si="4"/>
        <v>1</v>
      </c>
    </row>
    <row r="120" spans="1:10" ht="21">
      <c r="A120" s="338" t="s">
        <v>541</v>
      </c>
      <c r="B120" s="339" t="s">
        <v>542</v>
      </c>
      <c r="C120" s="339"/>
      <c r="D120" s="340" t="s">
        <v>6</v>
      </c>
      <c r="E120" t="b">
        <f t="shared" si="5"/>
        <v>0</v>
      </c>
      <c r="F120" t="b">
        <f t="shared" si="4"/>
        <v>1</v>
      </c>
    </row>
    <row r="121" spans="1:10">
      <c r="A121" s="336" t="s">
        <v>543</v>
      </c>
      <c r="B121" s="337" t="s">
        <v>544</v>
      </c>
      <c r="C121" s="282"/>
      <c r="D121" s="283"/>
      <c r="E121" t="b">
        <f t="shared" si="5"/>
        <v>0</v>
      </c>
      <c r="F121" t="b">
        <f t="shared" si="4"/>
        <v>1</v>
      </c>
    </row>
    <row r="122" spans="1:10" ht="42">
      <c r="A122" s="341" t="s">
        <v>545</v>
      </c>
      <c r="B122" s="339" t="s">
        <v>546</v>
      </c>
      <c r="C122" s="339" t="s">
        <v>547</v>
      </c>
      <c r="D122" s="340" t="s">
        <v>6</v>
      </c>
      <c r="E122" t="b">
        <f t="shared" si="5"/>
        <v>0</v>
      </c>
      <c r="F122" t="b">
        <f t="shared" si="4"/>
        <v>0</v>
      </c>
    </row>
  </sheetData>
  <mergeCells count="15">
    <mergeCell ref="G1:J1"/>
    <mergeCell ref="I6:I9"/>
    <mergeCell ref="I11:I12"/>
    <mergeCell ref="I15:I18"/>
    <mergeCell ref="A1:D1"/>
    <mergeCell ref="C6:C9"/>
    <mergeCell ref="C11:C12"/>
    <mergeCell ref="C15:C18"/>
    <mergeCell ref="I26:I29"/>
    <mergeCell ref="C39:C40"/>
    <mergeCell ref="C48:C49"/>
    <mergeCell ref="C75:C76"/>
    <mergeCell ref="C98:C99"/>
    <mergeCell ref="C26:C29"/>
    <mergeCell ref="C33:C36"/>
  </mergeCells>
  <conditionalFormatting sqref="E1:F1048576">
    <cfRule type="containsText" dxfId="0" priority="1" operator="containsText" text="FAUX">
      <formula>NOT(ISERROR(SEARCH("FAUX",E1)))</formula>
    </cfRule>
  </conditionalFormatting>
  <pageMargins left="0.7" right="0.7" top="0.75" bottom="0.75" header="0.3" footer="0.3"/>
  <pageSetup paperSize="9" orientation="portrait" horizontalDpi="4294967293" verticalDpi="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18"/>
  <sheetViews>
    <sheetView zoomScale="44" zoomScaleNormal="55" workbookViewId="0">
      <selection activeCell="N39" sqref="N39"/>
    </sheetView>
  </sheetViews>
  <sheetFormatPr baseColWidth="10" defaultRowHeight="14.5"/>
  <cols>
    <col min="1" max="1" width="12.81640625" customWidth="1"/>
  </cols>
  <sheetData>
    <row r="1" spans="1:1">
      <c r="A1" t="s">
        <v>218</v>
      </c>
    </row>
    <row r="2" spans="1:1">
      <c r="A2" t="s">
        <v>88</v>
      </c>
    </row>
    <row r="3" spans="1:1">
      <c r="A3" t="s">
        <v>266</v>
      </c>
    </row>
    <row r="4" spans="1:1">
      <c r="A4" t="s">
        <v>89</v>
      </c>
    </row>
    <row r="5" spans="1:1">
      <c r="A5" t="s">
        <v>267</v>
      </c>
    </row>
    <row r="6" spans="1:1">
      <c r="A6" t="s">
        <v>91</v>
      </c>
    </row>
    <row r="7" spans="1:1">
      <c r="A7" t="s">
        <v>92</v>
      </c>
    </row>
    <row r="8" spans="1:1">
      <c r="A8" t="s">
        <v>270</v>
      </c>
    </row>
    <row r="9" spans="1:1">
      <c r="A9" t="s">
        <v>268</v>
      </c>
    </row>
    <row r="10" spans="1:1">
      <c r="A10" t="s">
        <v>210</v>
      </c>
    </row>
    <row r="11" spans="1:1">
      <c r="A11" t="s">
        <v>269</v>
      </c>
    </row>
    <row r="12" spans="1:1">
      <c r="A12" t="s">
        <v>90</v>
      </c>
    </row>
    <row r="13" spans="1:1">
      <c r="A13" t="s">
        <v>215</v>
      </c>
    </row>
    <row r="14" spans="1:1">
      <c r="A14" t="s">
        <v>271</v>
      </c>
    </row>
    <row r="15" spans="1:1">
      <c r="A15" t="s">
        <v>272</v>
      </c>
    </row>
    <row r="16" spans="1:1">
      <c r="A16" t="s">
        <v>273</v>
      </c>
    </row>
    <row r="17" spans="1:1">
      <c r="A17" t="s">
        <v>274</v>
      </c>
    </row>
    <row r="18" spans="1:1">
      <c r="A18" t="s">
        <v>275</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L43"/>
  <sheetViews>
    <sheetView topLeftCell="A21" zoomScale="85" zoomScaleNormal="85" workbookViewId="0">
      <selection activeCell="H3" sqref="H3"/>
    </sheetView>
  </sheetViews>
  <sheetFormatPr baseColWidth="10" defaultColWidth="11.453125" defaultRowHeight="13"/>
  <cols>
    <col min="1" max="10" width="18" style="2" customWidth="1"/>
    <col min="11" max="16384" width="11.453125" style="2"/>
  </cols>
  <sheetData>
    <row r="1" spans="1:10" ht="15" customHeight="1" thickBot="1">
      <c r="A1" s="1232" t="s">
        <v>100</v>
      </c>
      <c r="B1" s="1233"/>
      <c r="C1" s="1233"/>
      <c r="D1" s="1233"/>
      <c r="E1" s="1233"/>
      <c r="F1" s="1232" t="s">
        <v>101</v>
      </c>
      <c r="G1" s="1233"/>
      <c r="H1" s="1233"/>
      <c r="I1" s="1233"/>
      <c r="J1" s="1233"/>
    </row>
    <row r="2" spans="1:10" s="108" customFormat="1" ht="13.5" customHeight="1" thickBot="1">
      <c r="A2" s="1234" t="e">
        <f>#REF!</f>
        <v>#REF!</v>
      </c>
      <c r="B2" s="1235"/>
      <c r="C2" s="1235"/>
      <c r="D2" s="1235"/>
      <c r="E2" s="1235"/>
      <c r="F2" s="1236" t="e">
        <f>#REF!</f>
        <v>#REF!</v>
      </c>
      <c r="G2" s="1237"/>
      <c r="H2" s="1237"/>
      <c r="I2" s="1237"/>
      <c r="J2" s="1238"/>
    </row>
    <row r="3" spans="1:10" ht="15.75" customHeight="1" thickBot="1">
      <c r="F3" s="107"/>
      <c r="G3" s="107"/>
      <c r="H3" s="107"/>
      <c r="I3" s="107"/>
      <c r="J3" s="107"/>
    </row>
    <row r="4" spans="1:10" ht="15" customHeight="1">
      <c r="A4" s="1232" t="s">
        <v>108</v>
      </c>
      <c r="B4" s="1233"/>
      <c r="C4" s="1233"/>
      <c r="D4" s="1239"/>
      <c r="E4" s="1232" t="s">
        <v>77</v>
      </c>
      <c r="F4" s="1233"/>
      <c r="G4" s="1239"/>
      <c r="H4" s="1232" t="s">
        <v>1</v>
      </c>
      <c r="I4" s="1233"/>
      <c r="J4" s="1239"/>
    </row>
    <row r="5" spans="1:10" ht="25.5" customHeight="1">
      <c r="A5" s="1246" t="s">
        <v>87</v>
      </c>
      <c r="B5" s="1247"/>
      <c r="C5" s="1247"/>
      <c r="D5" s="1248"/>
      <c r="E5" s="110" t="s">
        <v>33</v>
      </c>
      <c r="F5" s="1228" t="s">
        <v>24</v>
      </c>
      <c r="G5" s="1229"/>
      <c r="H5" s="111" t="s">
        <v>34</v>
      </c>
      <c r="I5" s="1228" t="s">
        <v>30</v>
      </c>
      <c r="J5" s="1229"/>
    </row>
    <row r="6" spans="1:10" ht="25.5" customHeight="1">
      <c r="A6" s="1246"/>
      <c r="B6" s="1247"/>
      <c r="C6" s="1247"/>
      <c r="D6" s="1248"/>
      <c r="E6" s="110"/>
      <c r="F6" s="1228"/>
      <c r="G6" s="1229"/>
      <c r="H6" s="111" t="s">
        <v>35</v>
      </c>
      <c r="I6" s="1228" t="s">
        <v>31</v>
      </c>
      <c r="J6" s="1229"/>
    </row>
    <row r="7" spans="1:10" ht="25.5" customHeight="1">
      <c r="A7" s="1246"/>
      <c r="B7" s="1247"/>
      <c r="C7" s="1247"/>
      <c r="D7" s="1248"/>
      <c r="E7" s="110"/>
      <c r="F7" s="1228"/>
      <c r="G7" s="1229"/>
      <c r="H7" s="111" t="s">
        <v>36</v>
      </c>
      <c r="I7" s="1228" t="s">
        <v>32</v>
      </c>
      <c r="J7" s="1229"/>
    </row>
    <row r="8" spans="1:10" ht="25.5" customHeight="1">
      <c r="A8" s="1246"/>
      <c r="B8" s="1247"/>
      <c r="C8" s="1247"/>
      <c r="D8" s="1248"/>
      <c r="E8" s="110" t="s">
        <v>37</v>
      </c>
      <c r="F8" s="1228" t="s">
        <v>25</v>
      </c>
      <c r="G8" s="1229"/>
      <c r="H8" s="111" t="s">
        <v>38</v>
      </c>
      <c r="I8" s="1228" t="s">
        <v>26</v>
      </c>
      <c r="J8" s="1229"/>
    </row>
    <row r="9" spans="1:10" ht="25.5" customHeight="1" thickBot="1">
      <c r="A9" s="1249"/>
      <c r="B9" s="1250"/>
      <c r="C9" s="1250"/>
      <c r="D9" s="1251"/>
      <c r="E9" s="112" t="s">
        <v>40</v>
      </c>
      <c r="F9" s="1230" t="s">
        <v>65</v>
      </c>
      <c r="G9" s="1231"/>
      <c r="H9" s="112" t="s">
        <v>107</v>
      </c>
      <c r="I9" s="1230" t="s">
        <v>27</v>
      </c>
      <c r="J9" s="1231"/>
    </row>
    <row r="10" spans="1:10" ht="13.5" thickBot="1"/>
    <row r="11" spans="1:10" ht="15.75" customHeight="1">
      <c r="A11" s="1232" t="s">
        <v>95</v>
      </c>
      <c r="B11" s="1233"/>
      <c r="C11" s="1233"/>
      <c r="D11" s="1233"/>
      <c r="E11" s="1233"/>
      <c r="F11" s="1232" t="s">
        <v>106</v>
      </c>
      <c r="G11" s="1233"/>
      <c r="H11" s="1233"/>
      <c r="I11" s="1233"/>
      <c r="J11" s="1239"/>
    </row>
    <row r="12" spans="1:10" ht="40.5" customHeight="1" thickBot="1">
      <c r="A12" s="1243" t="s">
        <v>109</v>
      </c>
      <c r="B12" s="1244"/>
      <c r="C12" s="1244"/>
      <c r="D12" s="1244"/>
      <c r="E12" s="1244"/>
      <c r="F12" s="1243" t="s">
        <v>110</v>
      </c>
      <c r="G12" s="1244"/>
      <c r="H12" s="1244"/>
      <c r="I12" s="1244"/>
      <c r="J12" s="1245"/>
    </row>
    <row r="13" spans="1:10" ht="15.75" customHeight="1" thickBot="1">
      <c r="J13" s="109"/>
    </row>
    <row r="14" spans="1:10" ht="15.75" customHeight="1">
      <c r="A14" s="1232" t="s">
        <v>111</v>
      </c>
      <c r="B14" s="1233"/>
      <c r="C14" s="1233"/>
      <c r="D14" s="1233"/>
      <c r="E14" s="1233"/>
      <c r="F14" s="1232" t="s">
        <v>72</v>
      </c>
      <c r="G14" s="1233"/>
      <c r="H14" s="1233"/>
      <c r="I14" s="1233"/>
      <c r="J14" s="1239"/>
    </row>
    <row r="15" spans="1:10" ht="67.5" customHeight="1" thickBot="1">
      <c r="A15" s="1252" t="s">
        <v>112</v>
      </c>
      <c r="B15" s="1253"/>
      <c r="C15" s="1253"/>
      <c r="D15" s="1253"/>
      <c r="E15" s="1253"/>
      <c r="F15" s="1254" t="s">
        <v>113</v>
      </c>
      <c r="G15" s="1255"/>
      <c r="H15" s="1255"/>
      <c r="I15" s="1255"/>
      <c r="J15" s="1256"/>
    </row>
    <row r="16" spans="1:10" ht="15" customHeight="1" thickBot="1"/>
    <row r="17" spans="1:12" ht="15" customHeight="1" thickBot="1">
      <c r="A17" s="1257" t="s">
        <v>96</v>
      </c>
      <c r="B17" s="1258"/>
      <c r="C17" s="1258"/>
      <c r="D17" s="1258"/>
      <c r="E17" s="1258"/>
      <c r="F17" s="1258"/>
      <c r="G17" s="1258"/>
      <c r="H17" s="1258"/>
      <c r="I17" s="1258"/>
      <c r="J17" s="1259"/>
    </row>
    <row r="18" spans="1:12" ht="15" customHeight="1" thickBot="1">
      <c r="A18" s="1260" t="s">
        <v>114</v>
      </c>
      <c r="B18" s="1261"/>
      <c r="C18" s="1261"/>
      <c r="D18" s="1261"/>
      <c r="E18" s="1261"/>
      <c r="F18" s="1262" t="s">
        <v>115</v>
      </c>
      <c r="G18" s="1262"/>
      <c r="H18" s="1262"/>
      <c r="I18" s="1262"/>
      <c r="J18" s="1263"/>
    </row>
    <row r="19" spans="1:12" ht="15" customHeight="1" thickBot="1">
      <c r="F19" s="109"/>
      <c r="G19" s="109"/>
      <c r="H19" s="109"/>
      <c r="I19" s="109"/>
    </row>
    <row r="20" spans="1:12" s="108" customFormat="1" ht="27" customHeight="1">
      <c r="A20" s="115" t="s">
        <v>105</v>
      </c>
      <c r="B20" s="1240" t="s">
        <v>102</v>
      </c>
      <c r="C20" s="1241"/>
      <c r="D20" s="1242"/>
      <c r="E20" s="1240" t="s">
        <v>103</v>
      </c>
      <c r="F20" s="1241"/>
      <c r="G20" s="1242"/>
      <c r="H20" s="1240" t="s">
        <v>104</v>
      </c>
      <c r="I20" s="1241"/>
      <c r="J20" s="1242"/>
    </row>
    <row r="21" spans="1:12" ht="15" customHeight="1">
      <c r="A21" s="113" t="s">
        <v>97</v>
      </c>
      <c r="B21" s="1264" t="s">
        <v>238</v>
      </c>
      <c r="C21" s="1265"/>
      <c r="D21" s="1266"/>
      <c r="E21" s="1267" t="s">
        <v>243</v>
      </c>
      <c r="F21" s="1265"/>
      <c r="G21" s="1266"/>
      <c r="H21" s="1264" t="s">
        <v>245</v>
      </c>
      <c r="I21" s="1265"/>
      <c r="J21" s="1266"/>
    </row>
    <row r="22" spans="1:12" ht="72.650000000000006" customHeight="1">
      <c r="A22" s="227" t="s">
        <v>235</v>
      </c>
      <c r="B22" s="1268" t="s">
        <v>236</v>
      </c>
      <c r="C22" s="1269"/>
      <c r="D22" s="1270"/>
      <c r="E22" s="1246" t="s">
        <v>250</v>
      </c>
      <c r="F22" s="1247"/>
      <c r="G22" s="1248"/>
      <c r="H22" s="1271" t="s">
        <v>246</v>
      </c>
      <c r="I22" s="1272"/>
      <c r="J22" s="1273"/>
    </row>
    <row r="23" spans="1:12" ht="39">
      <c r="A23" s="113" t="s">
        <v>98</v>
      </c>
      <c r="B23" s="228" t="s">
        <v>116</v>
      </c>
      <c r="C23" s="1280" t="s">
        <v>213</v>
      </c>
      <c r="D23" s="1281"/>
      <c r="E23" s="119" t="s">
        <v>252</v>
      </c>
      <c r="F23" s="117" t="s">
        <v>253</v>
      </c>
      <c r="G23" s="120"/>
      <c r="H23" s="121" t="s">
        <v>116</v>
      </c>
      <c r="I23" s="122" t="s">
        <v>124</v>
      </c>
      <c r="J23" s="120"/>
    </row>
    <row r="24" spans="1:12" ht="65.150000000000006" customHeight="1">
      <c r="A24" s="113"/>
      <c r="B24" s="116" t="s">
        <v>117</v>
      </c>
      <c r="C24" s="1280" t="s">
        <v>237</v>
      </c>
      <c r="D24" s="1281"/>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2" t="s">
        <v>240</v>
      </c>
      <c r="C27" s="1283"/>
      <c r="D27" s="1284"/>
      <c r="E27" s="1285" t="s">
        <v>241</v>
      </c>
      <c r="F27" s="1283"/>
      <c r="G27" s="1284"/>
      <c r="H27" s="1282" t="s">
        <v>242</v>
      </c>
      <c r="I27" s="1286"/>
      <c r="J27" s="1287"/>
    </row>
    <row r="28" spans="1:12" ht="88.5" customHeight="1">
      <c r="A28" s="113"/>
      <c r="B28" s="1288" t="s">
        <v>251</v>
      </c>
      <c r="C28" s="1289"/>
      <c r="D28" s="1290"/>
      <c r="E28" s="1291" t="s">
        <v>251</v>
      </c>
      <c r="F28" s="1292"/>
      <c r="G28" s="1293"/>
      <c r="H28" s="1291" t="s">
        <v>249</v>
      </c>
      <c r="I28" s="1292"/>
      <c r="J28" s="1293"/>
    </row>
    <row r="29" spans="1:12" ht="13.5" thickBot="1">
      <c r="A29" s="114"/>
      <c r="B29" s="1294"/>
      <c r="C29" s="1295"/>
      <c r="D29" s="1296"/>
      <c r="E29" s="1294"/>
      <c r="F29" s="1295"/>
      <c r="G29" s="1296"/>
      <c r="H29" s="124"/>
      <c r="I29" s="125"/>
      <c r="J29" s="126"/>
    </row>
    <row r="30" spans="1:12" ht="15" customHeight="1">
      <c r="A30" s="113" t="s">
        <v>99</v>
      </c>
      <c r="B30" s="1297"/>
      <c r="C30" s="1298"/>
      <c r="D30" s="1299"/>
      <c r="E30" s="1297"/>
      <c r="F30" s="1298"/>
      <c r="G30" s="1299"/>
      <c r="H30" s="1300"/>
      <c r="I30" s="1301"/>
      <c r="J30" s="1302"/>
    </row>
    <row r="31" spans="1:12" ht="26.5" thickBot="1">
      <c r="A31" s="114" t="s">
        <v>244</v>
      </c>
      <c r="B31" s="1274" t="s">
        <v>70</v>
      </c>
      <c r="C31" s="1275"/>
      <c r="D31" s="1276"/>
      <c r="E31" s="1274" t="s">
        <v>70</v>
      </c>
      <c r="F31" s="1275"/>
      <c r="G31" s="1276"/>
      <c r="H31" s="1277" t="s">
        <v>70</v>
      </c>
      <c r="I31" s="1278"/>
      <c r="J31" s="1279"/>
    </row>
    <row r="32" spans="1:12"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L43"/>
  <sheetViews>
    <sheetView topLeftCell="A24" zoomScale="80" zoomScaleNormal="80" workbookViewId="0">
      <selection activeCell="H25" sqref="H25"/>
    </sheetView>
  </sheetViews>
  <sheetFormatPr baseColWidth="10" defaultColWidth="11.453125" defaultRowHeight="13"/>
  <cols>
    <col min="1" max="10" width="18" style="2" customWidth="1"/>
    <col min="11" max="16384" width="11.453125" style="2"/>
  </cols>
  <sheetData>
    <row r="1" spans="1:10" ht="15" customHeight="1" thickBot="1">
      <c r="A1" s="1232" t="s">
        <v>100</v>
      </c>
      <c r="B1" s="1233"/>
      <c r="C1" s="1233"/>
      <c r="D1" s="1233"/>
      <c r="E1" s="1233"/>
      <c r="F1" s="1232" t="s">
        <v>101</v>
      </c>
      <c r="G1" s="1233"/>
      <c r="H1" s="1233"/>
      <c r="I1" s="1233"/>
      <c r="J1" s="1233"/>
    </row>
    <row r="2" spans="1:10" s="108" customFormat="1" ht="13.5" customHeight="1" thickBot="1">
      <c r="A2" s="1234" t="e">
        <f>#REF!</f>
        <v>#REF!</v>
      </c>
      <c r="B2" s="1235"/>
      <c r="C2" s="1235"/>
      <c r="D2" s="1235"/>
      <c r="E2" s="1235"/>
      <c r="F2" s="1236" t="e">
        <f>#REF!</f>
        <v>#REF!</v>
      </c>
      <c r="G2" s="1237"/>
      <c r="H2" s="1237"/>
      <c r="I2" s="1237"/>
      <c r="J2" s="1238"/>
    </row>
    <row r="3" spans="1:10" ht="15.75" customHeight="1" thickBot="1">
      <c r="F3" s="107"/>
      <c r="G3" s="107"/>
      <c r="H3" s="107"/>
      <c r="I3" s="107"/>
      <c r="J3" s="107"/>
    </row>
    <row r="4" spans="1:10" ht="15" customHeight="1">
      <c r="A4" s="1232" t="s">
        <v>108</v>
      </c>
      <c r="B4" s="1233"/>
      <c r="C4" s="1233"/>
      <c r="D4" s="1239"/>
      <c r="E4" s="1232" t="s">
        <v>77</v>
      </c>
      <c r="F4" s="1233"/>
      <c r="G4" s="1239"/>
      <c r="H4" s="1232" t="s">
        <v>1</v>
      </c>
      <c r="I4" s="1233"/>
      <c r="J4" s="1239"/>
    </row>
    <row r="5" spans="1:10">
      <c r="A5" s="1246" t="s">
        <v>87</v>
      </c>
      <c r="B5" s="1247"/>
      <c r="C5" s="1247"/>
      <c r="D5" s="1248"/>
      <c r="E5" s="110" t="s">
        <v>33</v>
      </c>
      <c r="F5" s="1228" t="s">
        <v>24</v>
      </c>
      <c r="G5" s="1229"/>
      <c r="H5" s="111" t="s">
        <v>34</v>
      </c>
      <c r="I5" s="1228" t="s">
        <v>30</v>
      </c>
      <c r="J5" s="1229"/>
    </row>
    <row r="6" spans="1:10" ht="25.5" customHeight="1">
      <c r="A6" s="1246"/>
      <c r="B6" s="1247"/>
      <c r="C6" s="1247"/>
      <c r="D6" s="1248"/>
      <c r="E6" s="110"/>
      <c r="F6" s="1228"/>
      <c r="G6" s="1229"/>
      <c r="H6" s="111" t="s">
        <v>35</v>
      </c>
      <c r="I6" s="1228" t="s">
        <v>31</v>
      </c>
      <c r="J6" s="1229"/>
    </row>
    <row r="7" spans="1:10" ht="25.5" customHeight="1">
      <c r="A7" s="1246"/>
      <c r="B7" s="1247"/>
      <c r="C7" s="1247"/>
      <c r="D7" s="1248"/>
      <c r="E7" s="110"/>
      <c r="F7" s="1228"/>
      <c r="G7" s="1229"/>
      <c r="H7" s="111" t="s">
        <v>36</v>
      </c>
      <c r="I7" s="1228" t="s">
        <v>32</v>
      </c>
      <c r="J7" s="1229"/>
    </row>
    <row r="8" spans="1:10" ht="25.5" customHeight="1">
      <c r="A8" s="1246"/>
      <c r="B8" s="1247"/>
      <c r="C8" s="1247"/>
      <c r="D8" s="1248"/>
      <c r="E8" s="110" t="s">
        <v>37</v>
      </c>
      <c r="F8" s="1228" t="s">
        <v>25</v>
      </c>
      <c r="G8" s="1229"/>
      <c r="H8" s="111" t="s">
        <v>38</v>
      </c>
      <c r="I8" s="1228" t="s">
        <v>26</v>
      </c>
      <c r="J8" s="1229"/>
    </row>
    <row r="9" spans="1:10" ht="25.5" customHeight="1" thickBot="1">
      <c r="A9" s="1249"/>
      <c r="B9" s="1250"/>
      <c r="C9" s="1250"/>
      <c r="D9" s="1251"/>
      <c r="E9" s="112" t="s">
        <v>40</v>
      </c>
      <c r="F9" s="1230" t="s">
        <v>65</v>
      </c>
      <c r="G9" s="1231"/>
      <c r="H9" s="112" t="s">
        <v>107</v>
      </c>
      <c r="I9" s="1230" t="s">
        <v>27</v>
      </c>
      <c r="J9" s="1231"/>
    </row>
    <row r="10" spans="1:10" ht="13.5" thickBot="1"/>
    <row r="11" spans="1:10" ht="15.75" customHeight="1">
      <c r="A11" s="1232" t="s">
        <v>95</v>
      </c>
      <c r="B11" s="1233"/>
      <c r="C11" s="1233"/>
      <c r="D11" s="1233"/>
      <c r="E11" s="1233"/>
      <c r="F11" s="1232" t="s">
        <v>106</v>
      </c>
      <c r="G11" s="1233"/>
      <c r="H11" s="1233"/>
      <c r="I11" s="1233"/>
      <c r="J11" s="1239"/>
    </row>
    <row r="12" spans="1:10" ht="40.5" customHeight="1" thickBot="1">
      <c r="A12" s="1243" t="s">
        <v>109</v>
      </c>
      <c r="B12" s="1244"/>
      <c r="C12" s="1244"/>
      <c r="D12" s="1244"/>
      <c r="E12" s="1244"/>
      <c r="F12" s="1243" t="s">
        <v>110</v>
      </c>
      <c r="G12" s="1244"/>
      <c r="H12" s="1244"/>
      <c r="I12" s="1244"/>
      <c r="J12" s="1245"/>
    </row>
    <row r="13" spans="1:10" ht="15.75" customHeight="1" thickBot="1">
      <c r="J13" s="109"/>
    </row>
    <row r="14" spans="1:10" ht="15.75" customHeight="1">
      <c r="A14" s="1232" t="s">
        <v>111</v>
      </c>
      <c r="B14" s="1233"/>
      <c r="C14" s="1233"/>
      <c r="D14" s="1233"/>
      <c r="E14" s="1233"/>
      <c r="F14" s="1232" t="s">
        <v>72</v>
      </c>
      <c r="G14" s="1233"/>
      <c r="H14" s="1233"/>
      <c r="I14" s="1233"/>
      <c r="J14" s="1239"/>
    </row>
    <row r="15" spans="1:10" ht="67.5" customHeight="1" thickBot="1">
      <c r="A15" s="1252" t="s">
        <v>112</v>
      </c>
      <c r="B15" s="1253"/>
      <c r="C15" s="1253"/>
      <c r="D15" s="1253"/>
      <c r="E15" s="1253"/>
      <c r="F15" s="1254" t="s">
        <v>113</v>
      </c>
      <c r="G15" s="1255"/>
      <c r="H15" s="1255"/>
      <c r="I15" s="1255"/>
      <c r="J15" s="1256"/>
    </row>
    <row r="16" spans="1:10" ht="15" customHeight="1" thickBot="1"/>
    <row r="17" spans="1:12" ht="15" customHeight="1" thickBot="1">
      <c r="A17" s="1257" t="s">
        <v>96</v>
      </c>
      <c r="B17" s="1258"/>
      <c r="C17" s="1258"/>
      <c r="D17" s="1258"/>
      <c r="E17" s="1258"/>
      <c r="F17" s="1258"/>
      <c r="G17" s="1258"/>
      <c r="H17" s="1258"/>
      <c r="I17" s="1258"/>
      <c r="J17" s="1259"/>
    </row>
    <row r="18" spans="1:12" ht="15" customHeight="1" thickBot="1">
      <c r="A18" s="1260" t="s">
        <v>114</v>
      </c>
      <c r="B18" s="1261"/>
      <c r="C18" s="1261"/>
      <c r="D18" s="1261"/>
      <c r="E18" s="1261"/>
      <c r="F18" s="1262" t="s">
        <v>115</v>
      </c>
      <c r="G18" s="1262"/>
      <c r="H18" s="1262"/>
      <c r="I18" s="1262"/>
      <c r="J18" s="1263"/>
    </row>
    <row r="19" spans="1:12" ht="15" customHeight="1" thickBot="1">
      <c r="F19" s="109"/>
      <c r="G19" s="109"/>
      <c r="H19" s="109"/>
      <c r="I19" s="109"/>
    </row>
    <row r="20" spans="1:12" s="108" customFormat="1" ht="27" customHeight="1">
      <c r="A20" s="115" t="s">
        <v>105</v>
      </c>
      <c r="B20" s="1240" t="s">
        <v>102</v>
      </c>
      <c r="C20" s="1241"/>
      <c r="D20" s="1242"/>
      <c r="E20" s="1240" t="s">
        <v>103</v>
      </c>
      <c r="F20" s="1241"/>
      <c r="G20" s="1242"/>
      <c r="H20" s="1240" t="s">
        <v>104</v>
      </c>
      <c r="I20" s="1241"/>
      <c r="J20" s="1242"/>
    </row>
    <row r="21" spans="1:12" ht="15" customHeight="1">
      <c r="A21" s="113" t="s">
        <v>97</v>
      </c>
      <c r="B21" s="1264" t="s">
        <v>238</v>
      </c>
      <c r="C21" s="1265"/>
      <c r="D21" s="1266"/>
      <c r="E21" s="1267" t="s">
        <v>243</v>
      </c>
      <c r="F21" s="1265"/>
      <c r="G21" s="1266"/>
      <c r="H21" s="1264" t="s">
        <v>245</v>
      </c>
      <c r="I21" s="1265"/>
      <c r="J21" s="1266"/>
    </row>
    <row r="22" spans="1:12" ht="72.650000000000006" customHeight="1">
      <c r="A22" s="227" t="s">
        <v>235</v>
      </c>
      <c r="B22" s="1268" t="s">
        <v>236</v>
      </c>
      <c r="C22" s="1269"/>
      <c r="D22" s="1270"/>
      <c r="E22" s="1246" t="s">
        <v>250</v>
      </c>
      <c r="F22" s="1247"/>
      <c r="G22" s="1248"/>
      <c r="H22" s="1271" t="s">
        <v>246</v>
      </c>
      <c r="I22" s="1272"/>
      <c r="J22" s="1273"/>
    </row>
    <row r="23" spans="1:12" ht="39">
      <c r="A23" s="113" t="s">
        <v>98</v>
      </c>
      <c r="B23" s="228" t="s">
        <v>116</v>
      </c>
      <c r="C23" s="1280" t="s">
        <v>213</v>
      </c>
      <c r="D23" s="1281"/>
      <c r="E23" s="119" t="s">
        <v>252</v>
      </c>
      <c r="F23" s="117" t="s">
        <v>253</v>
      </c>
      <c r="G23" s="120"/>
      <c r="H23" s="121" t="s">
        <v>116</v>
      </c>
      <c r="I23" s="122" t="s">
        <v>124</v>
      </c>
      <c r="J23" s="120"/>
    </row>
    <row r="24" spans="1:12" ht="65.150000000000006" customHeight="1">
      <c r="A24" s="113"/>
      <c r="B24" s="116" t="s">
        <v>117</v>
      </c>
      <c r="C24" s="1280" t="s">
        <v>237</v>
      </c>
      <c r="D24" s="1281"/>
      <c r="E24" s="119" t="s">
        <v>252</v>
      </c>
      <c r="F24" s="117" t="s">
        <v>254</v>
      </c>
      <c r="G24" s="118"/>
      <c r="H24" s="119" t="s">
        <v>116</v>
      </c>
      <c r="I24" s="117" t="s">
        <v>125</v>
      </c>
      <c r="J24" s="120"/>
    </row>
    <row r="25" spans="1:12" ht="26">
      <c r="A25" s="113"/>
      <c r="B25" s="116"/>
      <c r="C25" s="117"/>
      <c r="D25" s="118"/>
      <c r="E25" s="119"/>
      <c r="F25" s="117"/>
      <c r="G25" s="118"/>
      <c r="H25" s="119" t="s">
        <v>116</v>
      </c>
      <c r="I25" s="117" t="s">
        <v>119</v>
      </c>
      <c r="J25" s="120"/>
      <c r="L25" s="2">
        <f>EXP(-2)/25</f>
        <v>5.4134113294645077E-3</v>
      </c>
    </row>
    <row r="26" spans="1:12" ht="55.5" customHeight="1" thickBot="1">
      <c r="A26" s="113"/>
      <c r="B26" s="116" t="s">
        <v>118</v>
      </c>
      <c r="C26" s="117" t="s">
        <v>239</v>
      </c>
      <c r="D26" s="118"/>
      <c r="E26" s="119" t="s">
        <v>118</v>
      </c>
      <c r="F26" s="117" t="s">
        <v>255</v>
      </c>
      <c r="G26" s="118"/>
      <c r="H26" s="119" t="s">
        <v>118</v>
      </c>
      <c r="I26" s="117" t="s">
        <v>120</v>
      </c>
      <c r="J26" s="118"/>
      <c r="L26" s="2">
        <f>1/L25</f>
        <v>184.72640247326626</v>
      </c>
    </row>
    <row r="27" spans="1:12" ht="30.65" customHeight="1" thickBot="1">
      <c r="A27" s="123"/>
      <c r="B27" s="1282" t="s">
        <v>240</v>
      </c>
      <c r="C27" s="1283"/>
      <c r="D27" s="1284"/>
      <c r="E27" s="1285" t="s">
        <v>241</v>
      </c>
      <c r="F27" s="1283"/>
      <c r="G27" s="1284"/>
      <c r="H27" s="1282" t="s">
        <v>242</v>
      </c>
      <c r="I27" s="1286"/>
      <c r="J27" s="1287"/>
    </row>
    <row r="28" spans="1:12" ht="88.5" customHeight="1">
      <c r="A28" s="113"/>
      <c r="B28" s="1288" t="s">
        <v>251</v>
      </c>
      <c r="C28" s="1289"/>
      <c r="D28" s="1290"/>
      <c r="E28" s="1291" t="s">
        <v>251</v>
      </c>
      <c r="F28" s="1292"/>
      <c r="G28" s="1293"/>
      <c r="H28" s="1291" t="s">
        <v>249</v>
      </c>
      <c r="I28" s="1292"/>
      <c r="J28" s="1293"/>
    </row>
    <row r="29" spans="1:12" ht="13.5" thickBot="1">
      <c r="A29" s="114"/>
      <c r="B29" s="1294"/>
      <c r="C29" s="1295"/>
      <c r="D29" s="1296"/>
      <c r="E29" s="1294"/>
      <c r="F29" s="1295"/>
      <c r="G29" s="1296"/>
      <c r="H29" s="124"/>
      <c r="I29" s="125"/>
      <c r="J29" s="126"/>
    </row>
    <row r="30" spans="1:12" ht="15" customHeight="1">
      <c r="A30" s="113" t="s">
        <v>99</v>
      </c>
      <c r="B30" s="1297"/>
      <c r="C30" s="1298"/>
      <c r="D30" s="1299"/>
      <c r="E30" s="1297"/>
      <c r="F30" s="1298"/>
      <c r="G30" s="1299"/>
      <c r="H30" s="1300"/>
      <c r="I30" s="1301"/>
      <c r="J30" s="1302"/>
    </row>
    <row r="31" spans="1:12" ht="26.5" thickBot="1">
      <c r="A31" s="114" t="s">
        <v>244</v>
      </c>
      <c r="B31" s="1274" t="s">
        <v>70</v>
      </c>
      <c r="C31" s="1275"/>
      <c r="D31" s="1276"/>
      <c r="E31" s="1274" t="s">
        <v>70</v>
      </c>
      <c r="F31" s="1275"/>
      <c r="G31" s="1276"/>
      <c r="H31" s="1277" t="s">
        <v>70</v>
      </c>
      <c r="I31" s="1278"/>
      <c r="J31" s="1279"/>
    </row>
    <row r="32" spans="1:12" ht="15" customHeight="1"/>
    <row r="34" ht="15" customHeight="1"/>
    <row r="35" ht="15.75" customHeight="1"/>
    <row r="39" ht="15" customHeight="1"/>
    <row r="40" ht="15" customHeight="1"/>
    <row r="41" ht="15" customHeight="1"/>
    <row r="42" ht="15" customHeight="1"/>
    <row r="43" ht="15" customHeight="1"/>
  </sheetData>
  <mergeCells count="54">
    <mergeCell ref="H27:J27"/>
    <mergeCell ref="H28:J28"/>
    <mergeCell ref="H22:J22"/>
    <mergeCell ref="C23:D23"/>
    <mergeCell ref="C24:D24"/>
    <mergeCell ref="B22:D22"/>
    <mergeCell ref="E22:G22"/>
    <mergeCell ref="E28:G28"/>
    <mergeCell ref="E27:G27"/>
    <mergeCell ref="B27:D27"/>
    <mergeCell ref="B28:D28"/>
    <mergeCell ref="B31:D31"/>
    <mergeCell ref="E31:G31"/>
    <mergeCell ref="H31:J31"/>
    <mergeCell ref="B29:D29"/>
    <mergeCell ref="B30:D30"/>
    <mergeCell ref="E30:G30"/>
    <mergeCell ref="H30:J30"/>
    <mergeCell ref="E29:G29"/>
    <mergeCell ref="A17:J17"/>
    <mergeCell ref="A18:E18"/>
    <mergeCell ref="F18:J18"/>
    <mergeCell ref="H20:J20"/>
    <mergeCell ref="H21:J2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J43"/>
  <sheetViews>
    <sheetView zoomScale="80" zoomScaleNormal="80" workbookViewId="0">
      <selection activeCell="A14" sqref="A14:E14"/>
    </sheetView>
  </sheetViews>
  <sheetFormatPr baseColWidth="10" defaultColWidth="11.453125" defaultRowHeight="13"/>
  <cols>
    <col min="1" max="10" width="18" style="2" customWidth="1"/>
    <col min="11" max="16384" width="11.453125" style="2"/>
  </cols>
  <sheetData>
    <row r="1" spans="1:10" s="108" customFormat="1" ht="15" customHeight="1" thickBot="1">
      <c r="A1" s="1307" t="s">
        <v>100</v>
      </c>
      <c r="B1" s="1308"/>
      <c r="C1" s="1308"/>
      <c r="D1" s="1308"/>
      <c r="E1" s="1308"/>
      <c r="F1" s="1307" t="s">
        <v>101</v>
      </c>
      <c r="G1" s="1308"/>
      <c r="H1" s="1308"/>
      <c r="I1" s="1308"/>
      <c r="J1" s="1308"/>
    </row>
    <row r="2" spans="1:10" s="108" customFormat="1" ht="13.5" customHeight="1" thickBot="1">
      <c r="A2" s="1309" t="s">
        <v>247</v>
      </c>
      <c r="B2" s="1310"/>
      <c r="C2" s="1310"/>
      <c r="D2" s="1310"/>
      <c r="E2" s="1310"/>
      <c r="F2" s="1311" t="s">
        <v>248</v>
      </c>
      <c r="G2" s="1312"/>
      <c r="H2" s="1312"/>
      <c r="I2" s="1312"/>
      <c r="J2" s="1313"/>
    </row>
    <row r="3" spans="1:10" s="108" customFormat="1" ht="15.75" customHeight="1" thickBot="1">
      <c r="F3" s="237"/>
      <c r="G3" s="237"/>
      <c r="H3" s="237"/>
      <c r="I3" s="237"/>
      <c r="J3" s="237"/>
    </row>
    <row r="4" spans="1:10" s="108" customFormat="1" ht="15" customHeight="1">
      <c r="A4" s="1307" t="s">
        <v>108</v>
      </c>
      <c r="B4" s="1308"/>
      <c r="C4" s="1308"/>
      <c r="D4" s="1314"/>
      <c r="E4" s="1307" t="s">
        <v>77</v>
      </c>
      <c r="F4" s="1308"/>
      <c r="G4" s="1314"/>
      <c r="H4" s="1307" t="s">
        <v>1</v>
      </c>
      <c r="I4" s="1308"/>
      <c r="J4" s="1314"/>
    </row>
    <row r="5" spans="1:10">
      <c r="A5" s="1318"/>
      <c r="B5" s="1319"/>
      <c r="C5" s="1319"/>
      <c r="D5" s="1320"/>
      <c r="E5" s="239"/>
      <c r="F5" s="1303"/>
      <c r="G5" s="1304"/>
      <c r="H5" s="240"/>
      <c r="I5" s="1303"/>
      <c r="J5" s="1304"/>
    </row>
    <row r="6" spans="1:10" ht="25.5" customHeight="1">
      <c r="A6" s="1318"/>
      <c r="B6" s="1319"/>
      <c r="C6" s="1319"/>
      <c r="D6" s="1320"/>
      <c r="E6" s="239"/>
      <c r="F6" s="1303"/>
      <c r="G6" s="1304"/>
      <c r="H6" s="240"/>
      <c r="I6" s="1303"/>
      <c r="J6" s="1304"/>
    </row>
    <row r="7" spans="1:10" ht="25.5" customHeight="1">
      <c r="A7" s="1318"/>
      <c r="B7" s="1319"/>
      <c r="C7" s="1319"/>
      <c r="D7" s="1320"/>
      <c r="E7" s="239"/>
      <c r="F7" s="1303"/>
      <c r="G7" s="1304"/>
      <c r="H7" s="240"/>
      <c r="I7" s="1303"/>
      <c r="J7" s="1304"/>
    </row>
    <row r="8" spans="1:10" ht="25.5" customHeight="1">
      <c r="A8" s="1318"/>
      <c r="B8" s="1319"/>
      <c r="C8" s="1319"/>
      <c r="D8" s="1320"/>
      <c r="E8" s="239"/>
      <c r="F8" s="1303"/>
      <c r="G8" s="1304"/>
      <c r="H8" s="240"/>
      <c r="I8" s="1303"/>
      <c r="J8" s="1304"/>
    </row>
    <row r="9" spans="1:10" ht="25.5" customHeight="1" thickBot="1">
      <c r="A9" s="1321"/>
      <c r="B9" s="1322"/>
      <c r="C9" s="1322"/>
      <c r="D9" s="1323"/>
      <c r="E9" s="241"/>
      <c r="F9" s="1305"/>
      <c r="G9" s="1306"/>
      <c r="H9" s="241"/>
      <c r="I9" s="1305"/>
      <c r="J9" s="1306"/>
    </row>
    <row r="10" spans="1:10" ht="13.5" thickBot="1"/>
    <row r="11" spans="1:10" ht="15.75" customHeight="1">
      <c r="A11" s="1307" t="s">
        <v>95</v>
      </c>
      <c r="B11" s="1308"/>
      <c r="C11" s="1308"/>
      <c r="D11" s="1308"/>
      <c r="E11" s="1308"/>
      <c r="F11" s="1307" t="s">
        <v>106</v>
      </c>
      <c r="G11" s="1308"/>
      <c r="H11" s="1308"/>
      <c r="I11" s="1308"/>
      <c r="J11" s="1314"/>
    </row>
    <row r="12" spans="1:10" ht="40.5" customHeight="1" thickBot="1">
      <c r="A12" s="1315"/>
      <c r="B12" s="1316"/>
      <c r="C12" s="1316"/>
      <c r="D12" s="1316"/>
      <c r="E12" s="1316"/>
      <c r="F12" s="1315"/>
      <c r="G12" s="1316"/>
      <c r="H12" s="1316"/>
      <c r="I12" s="1316"/>
      <c r="J12" s="1317"/>
    </row>
    <row r="13" spans="1:10" ht="15.75" customHeight="1" thickBot="1">
      <c r="J13" s="109"/>
    </row>
    <row r="14" spans="1:10" ht="15.75" customHeight="1">
      <c r="A14" s="1307" t="s">
        <v>111</v>
      </c>
      <c r="B14" s="1308"/>
      <c r="C14" s="1308"/>
      <c r="D14" s="1308"/>
      <c r="E14" s="1308"/>
      <c r="F14" s="1307" t="s">
        <v>72</v>
      </c>
      <c r="G14" s="1308"/>
      <c r="H14" s="1308"/>
      <c r="I14" s="1308"/>
      <c r="J14" s="1314"/>
    </row>
    <row r="15" spans="1:10" ht="67.5" customHeight="1" thickBot="1">
      <c r="A15" s="1324"/>
      <c r="B15" s="1325"/>
      <c r="C15" s="1325"/>
      <c r="D15" s="1325"/>
      <c r="E15" s="1325"/>
      <c r="F15" s="1326"/>
      <c r="G15" s="1327"/>
      <c r="H15" s="1327"/>
      <c r="I15" s="1327"/>
      <c r="J15" s="1328"/>
    </row>
    <row r="16" spans="1:10" ht="15" customHeight="1" thickBot="1"/>
    <row r="17" spans="1:10" ht="15" customHeight="1" thickBot="1">
      <c r="A17" s="1329" t="s">
        <v>96</v>
      </c>
      <c r="B17" s="1330"/>
      <c r="C17" s="1330"/>
      <c r="D17" s="1330"/>
      <c r="E17" s="1330"/>
      <c r="F17" s="1330"/>
      <c r="G17" s="1330"/>
      <c r="H17" s="1330"/>
      <c r="I17" s="1330"/>
      <c r="J17" s="1331"/>
    </row>
    <row r="18" spans="1:10" ht="15" customHeight="1" thickBot="1">
      <c r="A18" s="1332"/>
      <c r="B18" s="1333"/>
      <c r="C18" s="1333"/>
      <c r="D18" s="1333"/>
      <c r="E18" s="1333"/>
      <c r="F18" s="1334"/>
      <c r="G18" s="1334"/>
      <c r="H18" s="1334"/>
      <c r="I18" s="1334"/>
      <c r="J18" s="1335"/>
    </row>
    <row r="19" spans="1:10" ht="15" customHeight="1" thickBot="1">
      <c r="F19" s="109"/>
      <c r="G19" s="109"/>
      <c r="H19" s="109"/>
      <c r="I19" s="109"/>
    </row>
    <row r="20" spans="1:10" s="108" customFormat="1" ht="27" customHeight="1">
      <c r="A20" s="238" t="s">
        <v>105</v>
      </c>
      <c r="B20" s="1307" t="s">
        <v>102</v>
      </c>
      <c r="C20" s="1308"/>
      <c r="D20" s="1314"/>
      <c r="E20" s="1307"/>
      <c r="F20" s="1308"/>
      <c r="G20" s="1314"/>
      <c r="H20" s="1307"/>
      <c r="I20" s="1308"/>
      <c r="J20" s="1314"/>
    </row>
    <row r="21" spans="1:10" ht="15" customHeight="1">
      <c r="A21" s="242" t="s">
        <v>97</v>
      </c>
      <c r="B21" s="1336"/>
      <c r="C21" s="1337"/>
      <c r="D21" s="1338"/>
      <c r="E21" s="1339"/>
      <c r="F21" s="1337"/>
      <c r="G21" s="1338"/>
      <c r="H21" s="1336"/>
      <c r="I21" s="1337"/>
      <c r="J21" s="1338"/>
    </row>
    <row r="22" spans="1:10" ht="72.650000000000006" customHeight="1">
      <c r="A22" s="243" t="s">
        <v>235</v>
      </c>
      <c r="B22" s="1340"/>
      <c r="C22" s="1341"/>
      <c r="D22" s="1342"/>
      <c r="E22" s="1318"/>
      <c r="F22" s="1319"/>
      <c r="G22" s="1320"/>
      <c r="H22" s="1343"/>
      <c r="I22" s="1344"/>
      <c r="J22" s="1345"/>
    </row>
    <row r="23" spans="1:10">
      <c r="A23" s="242" t="s">
        <v>98</v>
      </c>
      <c r="B23" s="244"/>
      <c r="C23" s="1352"/>
      <c r="D23" s="1353"/>
      <c r="E23" s="245"/>
      <c r="F23" s="246"/>
      <c r="G23" s="247"/>
      <c r="H23" s="248"/>
      <c r="I23" s="249"/>
      <c r="J23" s="247"/>
    </row>
    <row r="24" spans="1:10" ht="65.150000000000006" customHeight="1">
      <c r="A24" s="242"/>
      <c r="B24" s="250"/>
      <c r="C24" s="1352"/>
      <c r="D24" s="1353"/>
      <c r="E24" s="245"/>
      <c r="F24" s="246"/>
      <c r="G24" s="251"/>
      <c r="H24" s="245"/>
      <c r="I24" s="246"/>
      <c r="J24" s="247"/>
    </row>
    <row r="25" spans="1:10">
      <c r="A25" s="242"/>
      <c r="B25" s="250"/>
      <c r="C25" s="246"/>
      <c r="D25" s="251"/>
      <c r="E25" s="245"/>
      <c r="F25" s="246"/>
      <c r="G25" s="251"/>
      <c r="H25" s="245"/>
      <c r="I25" s="246"/>
      <c r="J25" s="247"/>
    </row>
    <row r="26" spans="1:10" ht="55.5" customHeight="1" thickBot="1">
      <c r="A26" s="242"/>
      <c r="B26" s="250"/>
      <c r="C26" s="246"/>
      <c r="D26" s="251"/>
      <c r="E26" s="245"/>
      <c r="F26" s="246"/>
      <c r="G26" s="251"/>
      <c r="H26" s="245"/>
      <c r="I26" s="246"/>
      <c r="J26" s="251"/>
    </row>
    <row r="27" spans="1:10" ht="30.65" customHeight="1" thickBot="1">
      <c r="A27" s="252"/>
      <c r="B27" s="1354"/>
      <c r="C27" s="1355"/>
      <c r="D27" s="1356"/>
      <c r="E27" s="1357"/>
      <c r="F27" s="1355"/>
      <c r="G27" s="1356"/>
      <c r="H27" s="1354"/>
      <c r="I27" s="1358"/>
      <c r="J27" s="1359"/>
    </row>
    <row r="28" spans="1:10" ht="88.5" customHeight="1">
      <c r="A28" s="242"/>
      <c r="B28" s="1360"/>
      <c r="C28" s="1361"/>
      <c r="D28" s="1362"/>
      <c r="E28" s="1363"/>
      <c r="F28" s="1364"/>
      <c r="G28" s="1365"/>
      <c r="H28" s="1363"/>
      <c r="I28" s="1364"/>
      <c r="J28" s="1365"/>
    </row>
    <row r="29" spans="1:10" ht="13.5" thickBot="1">
      <c r="A29" s="253"/>
      <c r="B29" s="1366"/>
      <c r="C29" s="1367"/>
      <c r="D29" s="1368"/>
      <c r="E29" s="1366"/>
      <c r="F29" s="1367"/>
      <c r="G29" s="1368"/>
      <c r="H29" s="254"/>
      <c r="I29" s="255"/>
      <c r="J29" s="256"/>
    </row>
    <row r="30" spans="1:10" ht="15" customHeight="1">
      <c r="A30" s="242" t="s">
        <v>99</v>
      </c>
      <c r="B30" s="1369"/>
      <c r="C30" s="1370"/>
      <c r="D30" s="1371"/>
      <c r="E30" s="1369"/>
      <c r="F30" s="1370"/>
      <c r="G30" s="1371"/>
      <c r="H30" s="1372"/>
      <c r="I30" s="1373"/>
      <c r="J30" s="1374"/>
    </row>
    <row r="31" spans="1:10" ht="26.5" thickBot="1">
      <c r="A31" s="253" t="s">
        <v>244</v>
      </c>
      <c r="B31" s="1346"/>
      <c r="C31" s="1347"/>
      <c r="D31" s="1348"/>
      <c r="E31" s="1346"/>
      <c r="F31" s="1347"/>
      <c r="G31" s="1348"/>
      <c r="H31" s="1349"/>
      <c r="I31" s="1350"/>
      <c r="J31" s="1351"/>
    </row>
    <row r="32" spans="1:10" ht="15" customHeight="1"/>
    <row r="34" ht="15" customHeight="1"/>
    <row r="35" ht="15.75" customHeight="1"/>
    <row r="39" ht="15" customHeight="1"/>
    <row r="40" ht="15" customHeight="1"/>
    <row r="41" ht="15" customHeight="1"/>
    <row r="42" ht="15" customHeight="1"/>
    <row r="43" ht="15" customHeight="1"/>
  </sheetData>
  <mergeCells count="54">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 ref="B21:D21"/>
    <mergeCell ref="E21:G21"/>
    <mergeCell ref="H21:J21"/>
    <mergeCell ref="B22:D22"/>
    <mergeCell ref="E22:G22"/>
    <mergeCell ref="H22:J22"/>
    <mergeCell ref="A15:E15"/>
    <mergeCell ref="F15:J15"/>
    <mergeCell ref="A17:J17"/>
    <mergeCell ref="A18:E18"/>
    <mergeCell ref="F18:J18"/>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I7:J7"/>
    <mergeCell ref="F8:G8"/>
    <mergeCell ref="I8:J8"/>
    <mergeCell ref="F9:G9"/>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T44"/>
  <sheetViews>
    <sheetView topLeftCell="A17" zoomScale="80" zoomScaleNormal="80" workbookViewId="0">
      <selection activeCell="F30" sqref="F30"/>
    </sheetView>
  </sheetViews>
  <sheetFormatPr baseColWidth="10" defaultColWidth="11.453125" defaultRowHeight="13"/>
  <cols>
    <col min="1" max="10" width="18" style="2" customWidth="1"/>
    <col min="11" max="16384" width="11.453125" style="2"/>
  </cols>
  <sheetData>
    <row r="1" spans="1:20" ht="15" customHeight="1" thickBot="1">
      <c r="A1" s="1417" t="s">
        <v>100</v>
      </c>
      <c r="B1" s="1418"/>
      <c r="C1" s="1418"/>
      <c r="D1" s="1418"/>
      <c r="E1" s="1418"/>
      <c r="F1" s="1417" t="s">
        <v>101</v>
      </c>
      <c r="G1" s="1418"/>
      <c r="H1" s="1418"/>
      <c r="I1" s="1418"/>
      <c r="J1" s="1418"/>
    </row>
    <row r="2" spans="1:20" s="108" customFormat="1" ht="13.5" customHeight="1" thickBot="1">
      <c r="A2" s="1426" t="e">
        <f>#REF!</f>
        <v>#REF!</v>
      </c>
      <c r="B2" s="1427"/>
      <c r="C2" s="1427"/>
      <c r="D2" s="1427"/>
      <c r="E2" s="1427"/>
      <c r="F2" s="1428" t="s">
        <v>94</v>
      </c>
      <c r="G2" s="1429"/>
      <c r="H2" s="1429"/>
      <c r="I2" s="1429"/>
      <c r="J2" s="1430"/>
    </row>
    <row r="3" spans="1:20" ht="15.75" customHeight="1" thickBot="1">
      <c r="F3" s="107"/>
      <c r="G3" s="107"/>
      <c r="H3" s="107"/>
      <c r="I3" s="107"/>
      <c r="J3" s="107"/>
    </row>
    <row r="4" spans="1:20" ht="15" customHeight="1">
      <c r="A4" s="1417" t="s">
        <v>108</v>
      </c>
      <c r="B4" s="1418"/>
      <c r="C4" s="1418"/>
      <c r="D4" s="1419"/>
      <c r="E4" s="1417" t="s">
        <v>77</v>
      </c>
      <c r="F4" s="1418"/>
      <c r="G4" s="1419"/>
      <c r="H4" s="1417" t="s">
        <v>1</v>
      </c>
      <c r="I4" s="1418"/>
      <c r="J4" s="1419"/>
    </row>
    <row r="5" spans="1:20" ht="29.25" customHeight="1">
      <c r="A5" s="1384" t="s">
        <v>126</v>
      </c>
      <c r="B5" s="1385"/>
      <c r="C5" s="1385"/>
      <c r="D5" s="1386"/>
      <c r="E5" s="147" t="s">
        <v>41</v>
      </c>
      <c r="F5" s="1376" t="s">
        <v>39</v>
      </c>
      <c r="G5" s="1377"/>
      <c r="H5" s="148" t="s">
        <v>127</v>
      </c>
      <c r="I5" s="1376" t="s">
        <v>28</v>
      </c>
      <c r="J5" s="1377"/>
      <c r="Q5" s="1375"/>
      <c r="R5" s="1375"/>
      <c r="S5" s="2" t="s">
        <v>7</v>
      </c>
    </row>
    <row r="6" spans="1:20" ht="29.25" customHeight="1">
      <c r="A6" s="1384"/>
      <c r="B6" s="1385"/>
      <c r="C6" s="1385"/>
      <c r="D6" s="1386"/>
      <c r="E6" s="147" t="s">
        <v>45</v>
      </c>
      <c r="F6" s="1376" t="s">
        <v>54</v>
      </c>
      <c r="G6" s="1377"/>
      <c r="H6" s="148"/>
      <c r="I6" s="1376"/>
      <c r="J6" s="1377"/>
      <c r="Q6" s="1375"/>
      <c r="R6" s="1375"/>
      <c r="S6" s="2" t="s">
        <v>7</v>
      </c>
      <c r="T6" s="2" t="s">
        <v>52</v>
      </c>
    </row>
    <row r="7" spans="1:20" ht="29.25" customHeight="1">
      <c r="A7" s="1384"/>
      <c r="B7" s="1385"/>
      <c r="C7" s="1385"/>
      <c r="D7" s="1386"/>
      <c r="E7" s="147" t="s">
        <v>46</v>
      </c>
      <c r="F7" s="1376" t="s">
        <v>66</v>
      </c>
      <c r="G7" s="1377"/>
      <c r="H7" s="148" t="s">
        <v>128</v>
      </c>
      <c r="I7" s="1376" t="s">
        <v>49</v>
      </c>
      <c r="J7" s="1377"/>
      <c r="Q7" s="1375"/>
      <c r="R7" s="1375"/>
    </row>
    <row r="8" spans="1:20" ht="29.25" customHeight="1">
      <c r="A8" s="1384"/>
      <c r="B8" s="1385"/>
      <c r="C8" s="1385"/>
      <c r="D8" s="1386"/>
      <c r="E8" s="147" t="s">
        <v>47</v>
      </c>
      <c r="F8" s="1376" t="s">
        <v>55</v>
      </c>
      <c r="G8" s="1377"/>
      <c r="H8" s="148" t="s">
        <v>129</v>
      </c>
      <c r="I8" s="1376" t="s">
        <v>50</v>
      </c>
      <c r="J8" s="1377"/>
      <c r="Q8" s="1375"/>
      <c r="R8" s="1375"/>
    </row>
    <row r="9" spans="1:20" ht="29.25" customHeight="1">
      <c r="A9" s="1384"/>
      <c r="B9" s="1385"/>
      <c r="C9" s="1385"/>
      <c r="D9" s="1386"/>
      <c r="E9" s="147" t="s">
        <v>48</v>
      </c>
      <c r="F9" s="1376" t="s">
        <v>56</v>
      </c>
      <c r="G9" s="1377"/>
      <c r="H9" s="148" t="s">
        <v>130</v>
      </c>
      <c r="I9" s="1376" t="s">
        <v>51</v>
      </c>
      <c r="J9" s="1377"/>
    </row>
    <row r="10" spans="1:20" ht="29.25" customHeight="1">
      <c r="A10" s="1384"/>
      <c r="B10" s="1385"/>
      <c r="C10" s="1385"/>
      <c r="D10" s="1386"/>
      <c r="E10" s="147" t="s">
        <v>53</v>
      </c>
      <c r="F10" s="1376" t="s">
        <v>57</v>
      </c>
      <c r="G10" s="1377"/>
      <c r="H10" s="148" t="s">
        <v>131</v>
      </c>
      <c r="I10" s="1376" t="s">
        <v>60</v>
      </c>
      <c r="J10" s="1377"/>
    </row>
    <row r="11" spans="1:20" ht="29.25" customHeight="1" thickBot="1">
      <c r="A11" s="1423"/>
      <c r="B11" s="1424"/>
      <c r="C11" s="1424"/>
      <c r="D11" s="1425"/>
      <c r="E11" s="149" t="s">
        <v>59</v>
      </c>
      <c r="F11" s="1142" t="s">
        <v>58</v>
      </c>
      <c r="G11" s="1143"/>
      <c r="H11" s="149" t="s">
        <v>132</v>
      </c>
      <c r="I11" s="1142" t="s">
        <v>61</v>
      </c>
      <c r="J11" s="1143"/>
    </row>
    <row r="12" spans="1:20" ht="13.5" thickBot="1">
      <c r="S12" s="2" t="s">
        <v>7</v>
      </c>
      <c r="T12" s="2" t="s">
        <v>62</v>
      </c>
    </row>
    <row r="13" spans="1:20" ht="15.75" customHeight="1">
      <c r="A13" s="1417" t="s">
        <v>95</v>
      </c>
      <c r="B13" s="1418"/>
      <c r="C13" s="1418"/>
      <c r="D13" s="1418"/>
      <c r="E13" s="1418"/>
      <c r="F13" s="1417" t="s">
        <v>106</v>
      </c>
      <c r="G13" s="1418"/>
      <c r="H13" s="1418"/>
      <c r="I13" s="1418"/>
      <c r="J13" s="1419"/>
    </row>
    <row r="14" spans="1:20" ht="40.5" customHeight="1" thickBot="1">
      <c r="A14" s="1420" t="s">
        <v>133</v>
      </c>
      <c r="B14" s="1421"/>
      <c r="C14" s="1421"/>
      <c r="D14" s="1421"/>
      <c r="E14" s="1421"/>
      <c r="F14" s="1420" t="s">
        <v>217</v>
      </c>
      <c r="G14" s="1421"/>
      <c r="H14" s="1421"/>
      <c r="I14" s="1421"/>
      <c r="J14" s="1422"/>
    </row>
    <row r="15" spans="1:20" ht="15.75" customHeight="1" thickBot="1">
      <c r="J15" s="109"/>
    </row>
    <row r="16" spans="1:20" ht="15.75" customHeight="1">
      <c r="A16" s="1417" t="s">
        <v>111</v>
      </c>
      <c r="B16" s="1418"/>
      <c r="C16" s="1418"/>
      <c r="D16" s="1418"/>
      <c r="E16" s="1418"/>
      <c r="F16" s="1417" t="s">
        <v>72</v>
      </c>
      <c r="G16" s="1418"/>
      <c r="H16" s="1418"/>
      <c r="I16" s="1418"/>
      <c r="J16" s="1419"/>
    </row>
    <row r="17" spans="1:10" ht="67.5" customHeight="1" thickBot="1">
      <c r="A17" s="1402"/>
      <c r="B17" s="1403"/>
      <c r="C17" s="1403"/>
      <c r="D17" s="1403"/>
      <c r="E17" s="1403"/>
      <c r="F17" s="1404" t="s">
        <v>256</v>
      </c>
      <c r="G17" s="1405"/>
      <c r="H17" s="1405"/>
      <c r="I17" s="1405"/>
      <c r="J17" s="1406"/>
    </row>
    <row r="18" spans="1:10" ht="15" customHeight="1" thickBot="1"/>
    <row r="19" spans="1:10" ht="15" customHeight="1" thickBot="1">
      <c r="A19" s="1407" t="s">
        <v>96</v>
      </c>
      <c r="B19" s="1408"/>
      <c r="C19" s="1408"/>
      <c r="D19" s="1408"/>
      <c r="E19" s="1408"/>
      <c r="F19" s="1408"/>
      <c r="G19" s="1408"/>
      <c r="H19" s="1408"/>
      <c r="I19" s="1408"/>
      <c r="J19" s="1409"/>
    </row>
    <row r="20" spans="1:10" ht="15" customHeight="1" thickBot="1">
      <c r="A20" s="1410"/>
      <c r="B20" s="1411"/>
      <c r="C20" s="1411"/>
      <c r="D20" s="1411"/>
      <c r="E20" s="1411"/>
      <c r="F20" s="1412"/>
      <c r="G20" s="1412"/>
      <c r="H20" s="1412"/>
      <c r="I20" s="1412"/>
      <c r="J20" s="1413"/>
    </row>
    <row r="21" spans="1:10" ht="15" customHeight="1" thickBot="1">
      <c r="F21" s="109"/>
      <c r="G21" s="109"/>
      <c r="H21" s="109"/>
      <c r="I21" s="109"/>
    </row>
    <row r="22" spans="1:10" s="108" customFormat="1" ht="27" customHeight="1">
      <c r="A22" s="127" t="s">
        <v>105</v>
      </c>
      <c r="B22" s="1414" t="s">
        <v>102</v>
      </c>
      <c r="C22" s="1415"/>
      <c r="D22" s="1416"/>
      <c r="E22" s="1414" t="s">
        <v>103</v>
      </c>
      <c r="F22" s="1415"/>
      <c r="G22" s="1416"/>
      <c r="H22" s="1414" t="s">
        <v>104</v>
      </c>
      <c r="I22" s="1415"/>
      <c r="J22" s="1416"/>
    </row>
    <row r="23" spans="1:10" ht="30" customHeight="1">
      <c r="A23" s="128" t="s">
        <v>97</v>
      </c>
      <c r="B23" s="1384" t="s">
        <v>134</v>
      </c>
      <c r="C23" s="1385"/>
      <c r="D23" s="1386"/>
      <c r="E23" s="1387" t="s">
        <v>135</v>
      </c>
      <c r="F23" s="1388"/>
      <c r="G23" s="1389"/>
      <c r="H23" s="1387" t="s">
        <v>136</v>
      </c>
      <c r="I23" s="1388"/>
      <c r="J23" s="1389"/>
    </row>
    <row r="24" spans="1:10">
      <c r="A24" s="128" t="s">
        <v>98</v>
      </c>
      <c r="B24" s="129" t="s">
        <v>257</v>
      </c>
      <c r="C24" s="130" t="s">
        <v>69</v>
      </c>
      <c r="D24" s="131"/>
      <c r="E24" s="132"/>
      <c r="F24" s="130"/>
      <c r="G24" s="133"/>
      <c r="H24" s="134"/>
      <c r="I24" s="135"/>
      <c r="J24" s="133"/>
    </row>
    <row r="25" spans="1:10" ht="26">
      <c r="A25" s="128"/>
      <c r="B25" s="129" t="s">
        <v>257</v>
      </c>
      <c r="C25" s="130" t="s">
        <v>258</v>
      </c>
      <c r="D25" s="131"/>
      <c r="E25" s="132"/>
      <c r="F25" s="130"/>
      <c r="G25" s="131"/>
      <c r="H25" s="132"/>
      <c r="I25" s="130"/>
      <c r="J25" s="133"/>
    </row>
    <row r="26" spans="1:10">
      <c r="A26" s="128"/>
      <c r="B26" s="129" t="s">
        <v>259</v>
      </c>
      <c r="C26" s="130" t="s">
        <v>260</v>
      </c>
      <c r="D26" s="131"/>
      <c r="E26" s="132"/>
      <c r="F26" s="130"/>
      <c r="G26" s="131"/>
      <c r="H26" s="132"/>
      <c r="I26" s="130"/>
      <c r="J26" s="133"/>
    </row>
    <row r="27" spans="1:10" ht="26.5" thickBot="1">
      <c r="A27" s="128"/>
      <c r="B27" s="129"/>
      <c r="C27" s="130" t="s">
        <v>261</v>
      </c>
      <c r="D27" s="131"/>
      <c r="E27" s="132"/>
      <c r="F27" s="130"/>
      <c r="G27" s="131"/>
      <c r="H27" s="132"/>
      <c r="I27" s="130"/>
      <c r="J27" s="131"/>
    </row>
    <row r="28" spans="1:10" ht="13" customHeight="1">
      <c r="A28" s="136"/>
      <c r="B28" s="1399" t="s">
        <v>262</v>
      </c>
      <c r="C28" s="1400"/>
      <c r="D28" s="1401"/>
      <c r="E28" s="1399" t="s">
        <v>263</v>
      </c>
      <c r="F28" s="1400"/>
      <c r="G28" s="1401"/>
      <c r="H28" s="139"/>
      <c r="I28" s="137"/>
      <c r="J28" s="138"/>
    </row>
    <row r="29" spans="1:10" ht="37.5" customHeight="1">
      <c r="A29" s="128"/>
      <c r="B29" s="129"/>
      <c r="C29" s="130"/>
      <c r="D29" s="131"/>
      <c r="E29" s="132" t="s">
        <v>264</v>
      </c>
      <c r="F29" s="130" t="s">
        <v>265</v>
      </c>
      <c r="G29" s="131"/>
      <c r="H29" s="132"/>
      <c r="I29" s="130"/>
      <c r="J29" s="131"/>
    </row>
    <row r="30" spans="1:10" ht="13.5" thickBot="1">
      <c r="A30" s="140"/>
      <c r="B30" s="1390"/>
      <c r="C30" s="1391"/>
      <c r="D30" s="1392"/>
      <c r="E30" s="141"/>
      <c r="F30" s="142"/>
      <c r="G30" s="143"/>
      <c r="H30" s="144"/>
      <c r="I30" s="145"/>
      <c r="J30" s="146"/>
    </row>
    <row r="31" spans="1:10" ht="15" customHeight="1">
      <c r="A31" s="128" t="s">
        <v>99</v>
      </c>
      <c r="B31" s="1393"/>
      <c r="C31" s="1394"/>
      <c r="D31" s="1395"/>
      <c r="E31" s="1393"/>
      <c r="F31" s="1394"/>
      <c r="G31" s="1395"/>
      <c r="H31" s="1396"/>
      <c r="I31" s="1397"/>
      <c r="J31" s="1398"/>
    </row>
    <row r="32" spans="1:10" ht="13.5" thickBot="1">
      <c r="A32" s="140" t="s">
        <v>121</v>
      </c>
      <c r="B32" s="1378" t="s">
        <v>122</v>
      </c>
      <c r="C32" s="1379"/>
      <c r="D32" s="1380"/>
      <c r="E32" s="1378" t="s">
        <v>123</v>
      </c>
      <c r="F32" s="1379"/>
      <c r="G32" s="1380"/>
      <c r="H32" s="1381"/>
      <c r="I32" s="1382"/>
      <c r="J32" s="1383"/>
    </row>
    <row r="33" ht="15" customHeight="1"/>
    <row r="35" ht="15" customHeight="1"/>
    <row r="36" ht="15.75" customHeight="1"/>
    <row r="40" ht="15" customHeight="1"/>
    <row r="41" ht="15" customHeight="1"/>
    <row r="42" ht="15" customHeight="1"/>
    <row r="43" ht="15" customHeight="1"/>
    <row r="44" ht="15" customHeight="1"/>
  </sheetData>
  <mergeCells count="52">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B28:D28"/>
    <mergeCell ref="E28:G28"/>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pageSetUpPr fitToPage="1"/>
  </sheetPr>
  <dimension ref="A1:V47"/>
  <sheetViews>
    <sheetView topLeftCell="A17" zoomScale="80" zoomScaleNormal="80" workbookViewId="0">
      <selection activeCell="B32" sqref="B32:D32"/>
    </sheetView>
  </sheetViews>
  <sheetFormatPr baseColWidth="10" defaultColWidth="11.453125" defaultRowHeight="13"/>
  <cols>
    <col min="1" max="10" width="18" style="2" customWidth="1"/>
    <col min="11" max="16384" width="11.453125" style="2"/>
  </cols>
  <sheetData>
    <row r="1" spans="1:22" ht="15" customHeight="1" thickBot="1">
      <c r="A1" s="1433" t="s">
        <v>100</v>
      </c>
      <c r="B1" s="1434"/>
      <c r="C1" s="1434"/>
      <c r="D1" s="1434"/>
      <c r="E1" s="1434"/>
      <c r="F1" s="1433" t="s">
        <v>101</v>
      </c>
      <c r="G1" s="1434"/>
      <c r="H1" s="1434"/>
      <c r="I1" s="1434"/>
      <c r="J1" s="1434"/>
    </row>
    <row r="2" spans="1:22" s="108" customFormat="1" ht="13.5" customHeight="1" thickBot="1">
      <c r="A2" s="1435" t="e">
        <f>Programme_PSI!#REF!</f>
        <v>#REF!</v>
      </c>
      <c r="B2" s="1436"/>
      <c r="C2" s="1436"/>
      <c r="D2" s="1436"/>
      <c r="E2" s="1436"/>
      <c r="F2" s="1437" t="s">
        <v>230</v>
      </c>
      <c r="G2" s="1438"/>
      <c r="H2" s="1438"/>
      <c r="I2" s="1438"/>
      <c r="J2" s="1439"/>
    </row>
    <row r="3" spans="1:22" ht="15.75" customHeight="1" thickBot="1">
      <c r="F3" s="107"/>
      <c r="G3" s="107"/>
      <c r="H3" s="107"/>
      <c r="I3" s="107"/>
      <c r="J3" s="107"/>
    </row>
    <row r="4" spans="1:22" ht="15" customHeight="1">
      <c r="A4" s="1433" t="s">
        <v>108</v>
      </c>
      <c r="B4" s="1434"/>
      <c r="C4" s="1434"/>
      <c r="D4" s="1440"/>
      <c r="E4" s="1433" t="s">
        <v>77</v>
      </c>
      <c r="F4" s="1434"/>
      <c r="G4" s="1440"/>
      <c r="H4" s="1433" t="s">
        <v>1</v>
      </c>
      <c r="I4" s="1434"/>
      <c r="J4" s="1440"/>
    </row>
    <row r="5" spans="1:22" ht="29.25" customHeight="1">
      <c r="A5" s="1444"/>
      <c r="B5" s="1445"/>
      <c r="C5" s="1445"/>
      <c r="D5" s="1446"/>
      <c r="E5" s="207"/>
      <c r="F5" s="1431"/>
      <c r="G5" s="1432"/>
      <c r="H5" s="208"/>
      <c r="I5" s="1431"/>
      <c r="J5" s="1432"/>
    </row>
    <row r="6" spans="1:22" ht="29.25" customHeight="1">
      <c r="A6" s="1444"/>
      <c r="B6" s="1445"/>
      <c r="C6" s="1445"/>
      <c r="D6" s="1446"/>
      <c r="E6" s="207" t="s">
        <v>43</v>
      </c>
      <c r="F6" s="1431" t="s">
        <v>14</v>
      </c>
      <c r="G6" s="1432" t="str">
        <f>CONCATENATE(E6,".SF1")</f>
        <v>Res1.C4.SF1</v>
      </c>
      <c r="H6" s="208" t="s">
        <v>42</v>
      </c>
      <c r="I6" s="1431"/>
      <c r="J6" s="1432"/>
    </row>
    <row r="7" spans="1:22" ht="29.25" customHeight="1">
      <c r="A7" s="1444"/>
      <c r="B7" s="1445"/>
      <c r="C7" s="1445"/>
      <c r="D7" s="1446"/>
      <c r="E7" s="207" t="s">
        <v>64</v>
      </c>
      <c r="F7" s="1431" t="s">
        <v>29</v>
      </c>
      <c r="G7" s="1432" t="str">
        <f>CONCATENATE(E7,".SF1")</f>
        <v>Con.C2.SF1</v>
      </c>
      <c r="H7" s="208" t="s">
        <v>21</v>
      </c>
      <c r="I7" s="1431"/>
      <c r="J7" s="1432"/>
    </row>
    <row r="8" spans="1:22" ht="29.25" customHeight="1">
      <c r="A8" s="1444"/>
      <c r="B8" s="1445"/>
      <c r="C8" s="1445"/>
      <c r="D8" s="1446"/>
      <c r="E8" s="207"/>
      <c r="F8" s="1431"/>
      <c r="G8" s="1432"/>
      <c r="H8" s="208"/>
      <c r="I8" s="1431"/>
      <c r="J8" s="1432"/>
      <c r="O8" s="179" t="s">
        <v>67</v>
      </c>
      <c r="P8" s="180"/>
      <c r="Q8" s="181"/>
      <c r="R8" s="180"/>
      <c r="S8" s="181"/>
      <c r="T8" s="182"/>
      <c r="U8" s="183"/>
      <c r="V8" s="183"/>
    </row>
    <row r="9" spans="1:22" ht="29.25" customHeight="1">
      <c r="A9" s="1444"/>
      <c r="B9" s="1445"/>
      <c r="C9" s="1445"/>
      <c r="D9" s="1446"/>
      <c r="E9" s="207"/>
      <c r="F9" s="1431"/>
      <c r="G9" s="1432"/>
      <c r="H9" s="208"/>
      <c r="I9" s="1431"/>
      <c r="J9" s="1432"/>
      <c r="O9" s="184"/>
      <c r="P9" s="185" t="s">
        <v>43</v>
      </c>
      <c r="Q9" s="185" t="s">
        <v>14</v>
      </c>
      <c r="R9" s="185" t="str">
        <f>CONCATENATE(P9,".SF1")</f>
        <v>Res1.C4.SF1</v>
      </c>
      <c r="S9" s="186" t="s">
        <v>42</v>
      </c>
      <c r="T9" s="187"/>
      <c r="U9" s="187" t="s">
        <v>7</v>
      </c>
      <c r="V9" s="188" t="s">
        <v>44</v>
      </c>
    </row>
    <row r="10" spans="1:22" ht="29.25" customHeight="1">
      <c r="A10" s="1444"/>
      <c r="B10" s="1445"/>
      <c r="C10" s="1445"/>
      <c r="D10" s="1446"/>
      <c r="E10" s="207"/>
      <c r="F10" s="1431"/>
      <c r="G10" s="1432"/>
      <c r="H10" s="208"/>
      <c r="I10" s="1431"/>
      <c r="J10" s="1432"/>
      <c r="O10" s="184"/>
      <c r="P10" s="185" t="s">
        <v>64</v>
      </c>
      <c r="Q10" s="185" t="s">
        <v>29</v>
      </c>
      <c r="R10" s="185" t="str">
        <f>CONCATENATE(P10,".SF1")</f>
        <v>Con.C2.SF1</v>
      </c>
      <c r="S10" s="186" t="s">
        <v>21</v>
      </c>
      <c r="T10" s="187"/>
      <c r="U10" s="187" t="s">
        <v>6</v>
      </c>
      <c r="V10" s="188" t="s">
        <v>63</v>
      </c>
    </row>
    <row r="11" spans="1:22" ht="29.25" customHeight="1" thickBot="1">
      <c r="A11" s="1447"/>
      <c r="B11" s="1448"/>
      <c r="C11" s="1448"/>
      <c r="D11" s="1449"/>
      <c r="E11" s="209"/>
      <c r="F11" s="1056"/>
      <c r="G11" s="1057"/>
      <c r="H11" s="209"/>
      <c r="I11" s="1056"/>
      <c r="J11" s="1057"/>
    </row>
    <row r="12" spans="1:22" ht="13.5" thickBot="1"/>
    <row r="13" spans="1:22" ht="15.75" customHeight="1">
      <c r="A13" s="1433" t="s">
        <v>95</v>
      </c>
      <c r="B13" s="1434"/>
      <c r="C13" s="1434"/>
      <c r="D13" s="1434"/>
      <c r="E13" s="1434"/>
      <c r="F13" s="1433" t="s">
        <v>106</v>
      </c>
      <c r="G13" s="1434"/>
      <c r="H13" s="1434"/>
      <c r="I13" s="1434"/>
      <c r="J13" s="1440"/>
    </row>
    <row r="14" spans="1:22" ht="40.5" customHeight="1" thickBot="1">
      <c r="A14" s="1441"/>
      <c r="B14" s="1442"/>
      <c r="C14" s="1442"/>
      <c r="D14" s="1442"/>
      <c r="E14" s="1442"/>
      <c r="F14" s="1441"/>
      <c r="G14" s="1442"/>
      <c r="H14" s="1442"/>
      <c r="I14" s="1442"/>
      <c r="J14" s="1443"/>
    </row>
    <row r="15" spans="1:22" ht="15.75" customHeight="1" thickBot="1">
      <c r="J15" s="109"/>
    </row>
    <row r="16" spans="1:22" ht="15.75" customHeight="1">
      <c r="A16" s="1433" t="s">
        <v>111</v>
      </c>
      <c r="B16" s="1434"/>
      <c r="C16" s="1434"/>
      <c r="D16" s="1434"/>
      <c r="E16" s="1434"/>
      <c r="F16" s="1433" t="s">
        <v>72</v>
      </c>
      <c r="G16" s="1434"/>
      <c r="H16" s="1434"/>
      <c r="I16" s="1434"/>
      <c r="J16" s="1440"/>
    </row>
    <row r="17" spans="1:10" ht="67.5" customHeight="1" thickBot="1">
      <c r="A17" s="1450"/>
      <c r="B17" s="1451"/>
      <c r="C17" s="1451"/>
      <c r="D17" s="1451"/>
      <c r="E17" s="1451"/>
      <c r="F17" s="1452"/>
      <c r="G17" s="1453"/>
      <c r="H17" s="1453"/>
      <c r="I17" s="1453"/>
      <c r="J17" s="1454"/>
    </row>
    <row r="18" spans="1:10" ht="15" customHeight="1" thickBot="1"/>
    <row r="19" spans="1:10" ht="15" customHeight="1" thickBot="1">
      <c r="A19" s="1455" t="s">
        <v>96</v>
      </c>
      <c r="B19" s="1456"/>
      <c r="C19" s="1456"/>
      <c r="D19" s="1456"/>
      <c r="E19" s="1456"/>
      <c r="F19" s="1456"/>
      <c r="G19" s="1456"/>
      <c r="H19" s="1456"/>
      <c r="I19" s="1456"/>
      <c r="J19" s="1457"/>
    </row>
    <row r="20" spans="1:10" ht="15" customHeight="1" thickBot="1">
      <c r="A20" s="1461"/>
      <c r="B20" s="1462"/>
      <c r="C20" s="1462"/>
      <c r="D20" s="1462"/>
      <c r="E20" s="1462"/>
      <c r="F20" s="1463"/>
      <c r="G20" s="1463"/>
      <c r="H20" s="1463"/>
      <c r="I20" s="1463"/>
      <c r="J20" s="1464"/>
    </row>
    <row r="21" spans="1:10" ht="15" customHeight="1" thickBot="1">
      <c r="F21" s="109"/>
      <c r="G21" s="109"/>
      <c r="H21" s="109"/>
      <c r="I21" s="109"/>
    </row>
    <row r="22" spans="1:10" s="108" customFormat="1" ht="27" customHeight="1">
      <c r="A22" s="206" t="s">
        <v>105</v>
      </c>
      <c r="B22" s="1458" t="s">
        <v>102</v>
      </c>
      <c r="C22" s="1459"/>
      <c r="D22" s="1460"/>
      <c r="E22" s="1458" t="s">
        <v>103</v>
      </c>
      <c r="F22" s="1459"/>
      <c r="G22" s="1460"/>
      <c r="H22" s="1458" t="s">
        <v>104</v>
      </c>
      <c r="I22" s="1459"/>
      <c r="J22" s="1460"/>
    </row>
    <row r="23" spans="1:10" ht="30" customHeight="1">
      <c r="A23" s="210" t="s">
        <v>97</v>
      </c>
      <c r="B23" s="1444" t="s">
        <v>221</v>
      </c>
      <c r="C23" s="1445"/>
      <c r="D23" s="1446"/>
      <c r="E23" s="1465" t="s">
        <v>222</v>
      </c>
      <c r="F23" s="1466"/>
      <c r="G23" s="1467"/>
      <c r="H23" s="1465" t="s">
        <v>223</v>
      </c>
      <c r="I23" s="1466"/>
      <c r="J23" s="1467"/>
    </row>
    <row r="24" spans="1:10">
      <c r="A24" s="210" t="s">
        <v>98</v>
      </c>
      <c r="B24" s="1486" t="s">
        <v>219</v>
      </c>
      <c r="C24" s="1487"/>
      <c r="D24" s="1488"/>
      <c r="E24" s="214"/>
      <c r="F24" s="212"/>
      <c r="G24" s="215"/>
      <c r="H24" s="216"/>
      <c r="I24" s="217"/>
      <c r="J24" s="215"/>
    </row>
    <row r="25" spans="1:10" ht="39" customHeight="1">
      <c r="A25" s="210"/>
      <c r="B25" s="211" t="s">
        <v>220</v>
      </c>
      <c r="C25" s="212"/>
      <c r="D25" s="213"/>
      <c r="E25" s="1504" t="s">
        <v>224</v>
      </c>
      <c r="F25" s="1505"/>
      <c r="G25" s="1506"/>
      <c r="H25" s="214"/>
      <c r="I25" s="212"/>
      <c r="J25" s="215"/>
    </row>
    <row r="26" spans="1:10">
      <c r="A26" s="210"/>
      <c r="B26" s="1489" t="s">
        <v>225</v>
      </c>
      <c r="C26" s="1490"/>
      <c r="D26" s="1491"/>
      <c r="E26" s="1492" t="s">
        <v>226</v>
      </c>
      <c r="F26" s="1493"/>
      <c r="G26" s="1494"/>
      <c r="H26" s="1492" t="s">
        <v>227</v>
      </c>
      <c r="I26" s="1493"/>
      <c r="J26" s="1494"/>
    </row>
    <row r="27" spans="1:10" ht="13.5" thickBot="1">
      <c r="A27" s="210"/>
      <c r="B27" s="211"/>
      <c r="C27" s="212"/>
      <c r="D27" s="213"/>
      <c r="E27" s="214"/>
      <c r="F27" s="212"/>
      <c r="G27" s="213"/>
      <c r="H27" s="214"/>
      <c r="I27" s="212"/>
      <c r="J27" s="213"/>
    </row>
    <row r="28" spans="1:10" ht="45" customHeight="1">
      <c r="A28" s="218"/>
      <c r="B28" s="1495" t="s">
        <v>232</v>
      </c>
      <c r="C28" s="1496"/>
      <c r="D28" s="1497"/>
      <c r="E28" s="1507" t="s">
        <v>225</v>
      </c>
      <c r="F28" s="1496"/>
      <c r="G28" s="1497"/>
      <c r="H28" s="1483"/>
      <c r="I28" s="1484"/>
      <c r="J28" s="1485"/>
    </row>
    <row r="29" spans="1:10" ht="14.5" customHeight="1">
      <c r="A29" s="210"/>
      <c r="B29" s="1501" t="s">
        <v>231</v>
      </c>
      <c r="C29" s="1502"/>
      <c r="D29" s="1503"/>
      <c r="E29" s="214"/>
      <c r="F29" s="212"/>
      <c r="G29" s="213"/>
      <c r="H29" s="214"/>
      <c r="I29" s="212"/>
      <c r="J29" s="213"/>
    </row>
    <row r="30" spans="1:10" ht="14.5" customHeight="1">
      <c r="A30" s="210"/>
      <c r="B30" s="1501" t="s">
        <v>228</v>
      </c>
      <c r="C30" s="1502"/>
      <c r="D30" s="1503"/>
      <c r="E30" s="214"/>
      <c r="F30" s="212"/>
      <c r="G30" s="213"/>
      <c r="H30" s="214"/>
      <c r="I30" s="212"/>
      <c r="J30" s="213"/>
    </row>
    <row r="31" spans="1:10" ht="14.5" customHeight="1">
      <c r="A31" s="210"/>
      <c r="B31" s="1498" t="s">
        <v>233</v>
      </c>
      <c r="C31" s="1502"/>
      <c r="D31" s="1503"/>
      <c r="E31" s="214"/>
      <c r="F31" s="212"/>
      <c r="G31" s="213"/>
      <c r="H31" s="214"/>
      <c r="I31" s="212"/>
      <c r="J31" s="213"/>
    </row>
    <row r="32" spans="1:10" ht="26.15" customHeight="1">
      <c r="A32" s="210"/>
      <c r="B32" s="1498" t="s">
        <v>229</v>
      </c>
      <c r="C32" s="1499"/>
      <c r="D32" s="1500"/>
      <c r="E32" s="214"/>
      <c r="F32" s="212"/>
      <c r="G32" s="213"/>
      <c r="H32" s="214"/>
      <c r="I32" s="212"/>
      <c r="J32" s="213"/>
    </row>
    <row r="33" spans="1:10" ht="13.5" thickBot="1">
      <c r="A33" s="219"/>
      <c r="B33" s="1468"/>
      <c r="C33" s="1469"/>
      <c r="D33" s="1470"/>
      <c r="E33" s="223"/>
      <c r="F33" s="224"/>
      <c r="G33" s="225"/>
      <c r="H33" s="220"/>
      <c r="I33" s="221"/>
      <c r="J33" s="222"/>
    </row>
    <row r="34" spans="1:10" ht="15" customHeight="1">
      <c r="A34" s="210" t="s">
        <v>99</v>
      </c>
      <c r="B34" s="1471"/>
      <c r="C34" s="1472"/>
      <c r="D34" s="1473"/>
      <c r="E34" s="1471"/>
      <c r="F34" s="1472"/>
      <c r="G34" s="1473"/>
      <c r="H34" s="1474"/>
      <c r="I34" s="1475"/>
      <c r="J34" s="1476"/>
    </row>
    <row r="35" spans="1:10" ht="13.5" thickBot="1">
      <c r="A35" s="219" t="s">
        <v>121</v>
      </c>
      <c r="B35" s="1477"/>
      <c r="C35" s="1478"/>
      <c r="D35" s="1479"/>
      <c r="E35" s="1477"/>
      <c r="F35" s="1478"/>
      <c r="G35" s="1479"/>
      <c r="H35" s="1480"/>
      <c r="I35" s="1481"/>
      <c r="J35" s="1482"/>
    </row>
    <row r="36" spans="1:10" ht="15" customHeight="1"/>
    <row r="38" spans="1:10" ht="15" customHeight="1"/>
    <row r="39" spans="1:10" ht="15.75" customHeight="1"/>
    <row r="43" spans="1:10" ht="15" customHeight="1"/>
    <row r="44" spans="1:10" ht="15" customHeight="1"/>
    <row r="45" spans="1:10" ht="15" customHeight="1"/>
    <row r="46" spans="1:10" ht="15" customHeight="1"/>
    <row r="47" spans="1:10" ht="15" customHeight="1"/>
  </sheetData>
  <mergeCells count="58">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 ref="B23:D23"/>
    <mergeCell ref="E23:G23"/>
    <mergeCell ref="H23:J23"/>
    <mergeCell ref="B33:D33"/>
    <mergeCell ref="B34:D34"/>
    <mergeCell ref="E34:G34"/>
    <mergeCell ref="H34:J34"/>
    <mergeCell ref="F16:J16"/>
    <mergeCell ref="A17:E17"/>
    <mergeCell ref="F17:J17"/>
    <mergeCell ref="A19:J19"/>
    <mergeCell ref="B22:D22"/>
    <mergeCell ref="E22:G22"/>
    <mergeCell ref="H22:J22"/>
    <mergeCell ref="A20:E20"/>
    <mergeCell ref="F20:J20"/>
    <mergeCell ref="A16:E16"/>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I9:J9"/>
    <mergeCell ref="F10:G10"/>
    <mergeCell ref="I10:J10"/>
    <mergeCell ref="A1:E1"/>
    <mergeCell ref="F1:J1"/>
    <mergeCell ref="A2:E2"/>
    <mergeCell ref="F2:J2"/>
    <mergeCell ref="A4:D4"/>
    <mergeCell ref="E4:G4"/>
    <mergeCell ref="H4:J4"/>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workbookViewId="0">
      <selection activeCell="C8" sqref="C8"/>
    </sheetView>
  </sheetViews>
  <sheetFormatPr baseColWidth="10" defaultRowHeight="14.5"/>
  <cols>
    <col min="2" max="2" width="14.81640625" customWidth="1"/>
  </cols>
  <sheetData>
    <row r="1" spans="1:14">
      <c r="A1">
        <v>1</v>
      </c>
      <c r="B1" t="s">
        <v>677</v>
      </c>
      <c r="C1" t="s">
        <v>675</v>
      </c>
    </row>
    <row r="2" spans="1:14">
      <c r="A2">
        <v>2</v>
      </c>
      <c r="B2" t="s">
        <v>676</v>
      </c>
      <c r="C2" t="s">
        <v>675</v>
      </c>
    </row>
    <row r="3" spans="1:14">
      <c r="A3">
        <v>3</v>
      </c>
      <c r="B3" t="s">
        <v>678</v>
      </c>
      <c r="C3" t="s">
        <v>675</v>
      </c>
    </row>
    <row r="4" spans="1:14">
      <c r="A4">
        <v>4</v>
      </c>
      <c r="B4" t="s">
        <v>679</v>
      </c>
      <c r="C4" t="s">
        <v>675</v>
      </c>
    </row>
    <row r="5" spans="1:14">
      <c r="A5">
        <v>5</v>
      </c>
      <c r="B5" t="s">
        <v>680</v>
      </c>
      <c r="C5" t="s">
        <v>675</v>
      </c>
    </row>
    <row r="6" spans="1:14">
      <c r="A6">
        <v>6</v>
      </c>
      <c r="B6" t="s">
        <v>681</v>
      </c>
      <c r="C6" t="s">
        <v>682</v>
      </c>
    </row>
    <row r="7" spans="1:14">
      <c r="A7">
        <v>7</v>
      </c>
      <c r="B7" t="s">
        <v>683</v>
      </c>
      <c r="C7" t="s">
        <v>88</v>
      </c>
      <c r="D7" t="s">
        <v>684</v>
      </c>
      <c r="E7" t="s">
        <v>685</v>
      </c>
      <c r="F7" t="s">
        <v>267</v>
      </c>
      <c r="G7" t="s">
        <v>686</v>
      </c>
      <c r="H7" t="s">
        <v>687</v>
      </c>
      <c r="I7" t="s">
        <v>688</v>
      </c>
      <c r="J7" t="s">
        <v>689</v>
      </c>
      <c r="K7" t="s">
        <v>690</v>
      </c>
      <c r="L7" t="s">
        <v>691</v>
      </c>
      <c r="M7" t="s">
        <v>692</v>
      </c>
      <c r="N7" t="s">
        <v>693</v>
      </c>
    </row>
    <row r="8" spans="1:14">
      <c r="A8">
        <v>8</v>
      </c>
    </row>
    <row r="9" spans="1:14">
      <c r="A9">
        <v>9</v>
      </c>
    </row>
    <row r="10" spans="1:14">
      <c r="A10">
        <v>10</v>
      </c>
    </row>
    <row r="11" spans="1:14">
      <c r="A11">
        <v>11</v>
      </c>
    </row>
    <row r="12" spans="1:14">
      <c r="A12">
        <v>12</v>
      </c>
    </row>
    <row r="13" spans="1:14">
      <c r="A13">
        <v>13</v>
      </c>
    </row>
    <row r="14" spans="1:14">
      <c r="A14">
        <v>14</v>
      </c>
    </row>
    <row r="15" spans="1:14">
      <c r="A15">
        <v>15</v>
      </c>
    </row>
    <row r="16" spans="1:14">
      <c r="A16">
        <v>16</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53125" defaultRowHeight="13"/>
  <cols>
    <col min="1" max="1" width="37.54296875" style="2" customWidth="1"/>
    <col min="2" max="2" width="6.54296875" style="3" customWidth="1"/>
    <col min="3" max="19" width="7.1796875" style="2" customWidth="1"/>
    <col min="20" max="16384" width="11.453125" style="2"/>
  </cols>
  <sheetData>
    <row r="1" spans="1:19" s="51" customFormat="1" ht="13.5" thickBot="1">
      <c r="B1" s="3"/>
      <c r="C1" s="1508" t="s">
        <v>83</v>
      </c>
      <c r="D1" s="1516"/>
      <c r="E1" s="1516"/>
      <c r="F1" s="1516"/>
      <c r="G1" s="1509"/>
      <c r="H1" s="1508" t="s">
        <v>82</v>
      </c>
      <c r="I1" s="1516"/>
      <c r="J1" s="1509"/>
      <c r="K1" s="1508" t="s">
        <v>84</v>
      </c>
      <c r="L1" s="1516"/>
      <c r="M1" s="1509"/>
      <c r="N1" s="1508" t="s">
        <v>85</v>
      </c>
      <c r="O1" s="1516"/>
      <c r="P1" s="1509"/>
      <c r="Q1" s="106" t="s">
        <v>93</v>
      </c>
      <c r="R1" s="1508" t="s">
        <v>86</v>
      </c>
      <c r="S1" s="1509"/>
    </row>
    <row r="2" spans="1:19" s="4" customFormat="1" ht="107.25" customHeight="1" thickBot="1">
      <c r="C2" s="102" t="s">
        <v>0</v>
      </c>
      <c r="D2" s="103" t="s">
        <v>3</v>
      </c>
      <c r="E2" s="103" t="s">
        <v>5</v>
      </c>
      <c r="F2" s="103" t="s">
        <v>8</v>
      </c>
      <c r="G2" s="104" t="s">
        <v>9</v>
      </c>
      <c r="H2" s="102" t="s">
        <v>10</v>
      </c>
      <c r="I2" s="103" t="s">
        <v>11</v>
      </c>
      <c r="J2" s="104" t="s">
        <v>12</v>
      </c>
      <c r="K2" s="102" t="s">
        <v>13</v>
      </c>
      <c r="L2" s="103" t="s">
        <v>15</v>
      </c>
      <c r="M2" s="104" t="s">
        <v>16</v>
      </c>
      <c r="N2" s="102" t="s">
        <v>17</v>
      </c>
      <c r="O2" s="103" t="s">
        <v>18</v>
      </c>
      <c r="P2" s="104" t="s">
        <v>19</v>
      </c>
      <c r="Q2" s="105" t="s">
        <v>20</v>
      </c>
      <c r="R2" s="102" t="s">
        <v>22</v>
      </c>
      <c r="S2" s="104" t="s">
        <v>23</v>
      </c>
    </row>
    <row r="3" spans="1:19">
      <c r="A3" s="1517" t="e">
        <f>#REF!</f>
        <v>#REF!</v>
      </c>
      <c r="B3" s="75" t="s">
        <v>69</v>
      </c>
      <c r="C3" s="99"/>
      <c r="D3" s="100"/>
      <c r="E3" s="100"/>
      <c r="F3" s="100"/>
      <c r="G3" s="100"/>
      <c r="H3" s="100"/>
      <c r="I3" s="100" t="s">
        <v>81</v>
      </c>
      <c r="J3" s="100" t="s">
        <v>81</v>
      </c>
      <c r="K3" s="100"/>
      <c r="L3" s="100"/>
      <c r="M3" s="100"/>
      <c r="N3" s="100"/>
      <c r="O3" s="100"/>
      <c r="P3" s="100"/>
      <c r="Q3" s="100"/>
      <c r="R3" s="100"/>
      <c r="S3" s="101"/>
    </row>
    <row r="4" spans="1:19">
      <c r="A4" s="1518"/>
      <c r="B4" s="76" t="s">
        <v>78</v>
      </c>
      <c r="C4" s="52"/>
      <c r="D4" s="5"/>
      <c r="E4" s="5"/>
      <c r="F4" s="5"/>
      <c r="G4" s="5"/>
      <c r="H4" s="5"/>
      <c r="I4" s="5"/>
      <c r="J4" s="5"/>
      <c r="K4" s="5"/>
      <c r="L4" s="5"/>
      <c r="M4" s="5"/>
      <c r="N4" s="5"/>
      <c r="O4" s="5"/>
      <c r="P4" s="5"/>
      <c r="Q4" s="5"/>
      <c r="R4" s="5"/>
      <c r="S4" s="6"/>
    </row>
    <row r="5" spans="1:19">
      <c r="A5" s="1518"/>
      <c r="B5" s="76" t="s">
        <v>79</v>
      </c>
      <c r="C5" s="52"/>
      <c r="D5" s="5"/>
      <c r="E5" s="5"/>
      <c r="F5" s="5"/>
      <c r="G5" s="5"/>
      <c r="H5" s="5"/>
      <c r="I5" s="5"/>
      <c r="J5" s="5"/>
      <c r="K5" s="5"/>
      <c r="L5" s="5"/>
      <c r="M5" s="5"/>
      <c r="N5" s="5"/>
      <c r="O5" s="5"/>
      <c r="P5" s="5"/>
      <c r="Q5" s="5"/>
      <c r="R5" s="5"/>
      <c r="S5" s="6"/>
    </row>
    <row r="6" spans="1:19" ht="13.5" thickBot="1">
      <c r="A6" s="1519"/>
      <c r="B6" s="77" t="s">
        <v>80</v>
      </c>
      <c r="C6" s="53"/>
      <c r="D6" s="7"/>
      <c r="E6" s="7"/>
      <c r="F6" s="7"/>
      <c r="G6" s="7"/>
      <c r="H6" s="7"/>
      <c r="I6" s="7"/>
      <c r="J6" s="7"/>
      <c r="K6" s="7"/>
      <c r="L6" s="7"/>
      <c r="M6" s="7"/>
      <c r="N6" s="7"/>
      <c r="O6" s="7"/>
      <c r="P6" s="7"/>
      <c r="Q6" s="7"/>
      <c r="R6" s="7"/>
      <c r="S6" s="8"/>
    </row>
    <row r="7" spans="1:19">
      <c r="A7" s="1520" t="e">
        <f>#REF!</f>
        <v>#REF!</v>
      </c>
      <c r="B7" s="78" t="s">
        <v>69</v>
      </c>
      <c r="C7" s="54"/>
      <c r="D7" s="9"/>
      <c r="E7" s="9"/>
      <c r="F7" s="9"/>
      <c r="G7" s="9"/>
      <c r="H7" s="9"/>
      <c r="I7" s="9"/>
      <c r="J7" s="9" t="s">
        <v>81</v>
      </c>
      <c r="K7" s="9"/>
      <c r="L7" s="9" t="s">
        <v>81</v>
      </c>
      <c r="M7" s="9"/>
      <c r="N7" s="9"/>
      <c r="O7" s="9"/>
      <c r="P7" s="9"/>
      <c r="Q7" s="9"/>
      <c r="R7" s="9"/>
      <c r="S7" s="10"/>
    </row>
    <row r="8" spans="1:19">
      <c r="A8" s="1521"/>
      <c r="B8" s="79" t="s">
        <v>78</v>
      </c>
      <c r="C8" s="55"/>
      <c r="D8" s="11"/>
      <c r="E8" s="11"/>
      <c r="F8" s="11"/>
      <c r="G8" s="11"/>
      <c r="H8" s="11"/>
      <c r="I8" s="11"/>
      <c r="J8" s="11"/>
      <c r="K8" s="11"/>
      <c r="L8" s="11"/>
      <c r="M8" s="11"/>
      <c r="N8" s="11"/>
      <c r="O8" s="11"/>
      <c r="P8" s="11"/>
      <c r="Q8" s="11"/>
      <c r="R8" s="11"/>
      <c r="S8" s="12"/>
    </row>
    <row r="9" spans="1:19">
      <c r="A9" s="1521"/>
      <c r="B9" s="79" t="s">
        <v>79</v>
      </c>
      <c r="C9" s="55"/>
      <c r="D9" s="11"/>
      <c r="E9" s="11"/>
      <c r="F9" s="11"/>
      <c r="G9" s="11"/>
      <c r="H9" s="11"/>
      <c r="I9" s="11"/>
      <c r="J9" s="11"/>
      <c r="K9" s="11"/>
      <c r="L9" s="11"/>
      <c r="M9" s="11"/>
      <c r="N9" s="11"/>
      <c r="O9" s="11"/>
      <c r="P9" s="11"/>
      <c r="Q9" s="11"/>
      <c r="R9" s="11"/>
      <c r="S9" s="12"/>
    </row>
    <row r="10" spans="1:19" ht="13.5" thickBot="1">
      <c r="A10" s="1522"/>
      <c r="B10" s="80" t="s">
        <v>80</v>
      </c>
      <c r="C10" s="56"/>
      <c r="D10" s="13"/>
      <c r="E10" s="13"/>
      <c r="F10" s="13"/>
      <c r="G10" s="13"/>
      <c r="H10" s="13"/>
      <c r="I10" s="13"/>
      <c r="J10" s="13"/>
      <c r="K10" s="13"/>
      <c r="L10" s="13"/>
      <c r="M10" s="13"/>
      <c r="N10" s="13"/>
      <c r="O10" s="13"/>
      <c r="P10" s="13"/>
      <c r="Q10" s="13"/>
      <c r="R10" s="13"/>
      <c r="S10" s="14"/>
    </row>
    <row r="11" spans="1:19">
      <c r="A11" s="1523" t="e">
        <f>#REF!</f>
        <v>#REF!</v>
      </c>
      <c r="B11" s="81" t="s">
        <v>69</v>
      </c>
      <c r="C11" s="57"/>
      <c r="D11" s="15"/>
      <c r="E11" s="15"/>
      <c r="F11" s="15"/>
      <c r="G11" s="15"/>
      <c r="H11" s="15"/>
      <c r="I11" s="15"/>
      <c r="J11" s="15"/>
      <c r="K11" s="15" t="s">
        <v>81</v>
      </c>
      <c r="L11" s="15"/>
      <c r="M11" s="15"/>
      <c r="N11" s="15"/>
      <c r="O11" s="15"/>
      <c r="P11" s="15"/>
      <c r="Q11" s="15" t="s">
        <v>81</v>
      </c>
      <c r="R11" s="15"/>
      <c r="S11" s="16"/>
    </row>
    <row r="12" spans="1:19">
      <c r="A12" s="1524"/>
      <c r="B12" s="82" t="s">
        <v>78</v>
      </c>
      <c r="C12" s="58"/>
      <c r="D12" s="17"/>
      <c r="E12" s="17"/>
      <c r="F12" s="17"/>
      <c r="G12" s="17"/>
      <c r="H12" s="17"/>
      <c r="I12" s="17"/>
      <c r="J12" s="17"/>
      <c r="K12" s="17"/>
      <c r="L12" s="17"/>
      <c r="M12" s="17"/>
      <c r="N12" s="17"/>
      <c r="O12" s="17"/>
      <c r="P12" s="17"/>
      <c r="Q12" s="17"/>
      <c r="R12" s="17"/>
      <c r="S12" s="18"/>
    </row>
    <row r="13" spans="1:19">
      <c r="A13" s="1524"/>
      <c r="B13" s="82" t="s">
        <v>79</v>
      </c>
      <c r="C13" s="58"/>
      <c r="D13" s="17"/>
      <c r="E13" s="17"/>
      <c r="F13" s="17"/>
      <c r="G13" s="17"/>
      <c r="H13" s="17"/>
      <c r="I13" s="17"/>
      <c r="J13" s="17"/>
      <c r="K13" s="17"/>
      <c r="L13" s="17"/>
      <c r="M13" s="17"/>
      <c r="N13" s="17"/>
      <c r="O13" s="17"/>
      <c r="P13" s="17"/>
      <c r="Q13" s="17"/>
      <c r="R13" s="17"/>
      <c r="S13" s="18"/>
    </row>
    <row r="14" spans="1:19" ht="13.5" thickBot="1">
      <c r="A14" s="1525"/>
      <c r="B14" s="83" t="s">
        <v>80</v>
      </c>
      <c r="C14" s="59"/>
      <c r="D14" s="19"/>
      <c r="E14" s="19"/>
      <c r="F14" s="19"/>
      <c r="G14" s="19"/>
      <c r="H14" s="19"/>
      <c r="I14" s="19"/>
      <c r="J14" s="19"/>
      <c r="K14" s="19"/>
      <c r="L14" s="19"/>
      <c r="M14" s="19"/>
      <c r="N14" s="19"/>
      <c r="O14" s="19"/>
      <c r="P14" s="19"/>
      <c r="Q14" s="19"/>
      <c r="R14" s="19"/>
      <c r="S14" s="20"/>
    </row>
    <row r="15" spans="1:19">
      <c r="A15" s="1526" t="e">
        <f>#REF!</f>
        <v>#REF!</v>
      </c>
      <c r="B15" s="84" t="s">
        <v>69</v>
      </c>
      <c r="C15" s="60"/>
      <c r="D15" s="21"/>
      <c r="E15" s="21"/>
      <c r="F15" s="21"/>
      <c r="G15" s="21"/>
      <c r="H15" s="21"/>
      <c r="I15" s="21" t="s">
        <v>81</v>
      </c>
      <c r="J15" s="21"/>
      <c r="K15" s="21" t="s">
        <v>81</v>
      </c>
      <c r="L15" s="21"/>
      <c r="M15" s="21"/>
      <c r="N15" s="21"/>
      <c r="O15" s="21"/>
      <c r="P15" s="21"/>
      <c r="Q15" s="21"/>
      <c r="R15" s="21"/>
      <c r="S15" s="22"/>
    </row>
    <row r="16" spans="1:19">
      <c r="A16" s="1527"/>
      <c r="B16" s="85" t="s">
        <v>78</v>
      </c>
      <c r="C16" s="61"/>
      <c r="D16" s="23"/>
      <c r="E16" s="23"/>
      <c r="F16" s="23"/>
      <c r="G16" s="23"/>
      <c r="H16" s="23"/>
      <c r="I16" s="23"/>
      <c r="J16" s="23"/>
      <c r="K16" s="23"/>
      <c r="L16" s="23"/>
      <c r="M16" s="23"/>
      <c r="N16" s="23"/>
      <c r="O16" s="23"/>
      <c r="P16" s="23"/>
      <c r="Q16" s="23"/>
      <c r="R16" s="23"/>
      <c r="S16" s="24"/>
    </row>
    <row r="17" spans="1:19">
      <c r="A17" s="1527"/>
      <c r="B17" s="85" t="s">
        <v>79</v>
      </c>
      <c r="C17" s="61"/>
      <c r="D17" s="23"/>
      <c r="E17" s="23"/>
      <c r="F17" s="23"/>
      <c r="G17" s="23"/>
      <c r="H17" s="23"/>
      <c r="I17" s="23"/>
      <c r="J17" s="23"/>
      <c r="K17" s="23"/>
      <c r="L17" s="23"/>
      <c r="M17" s="23"/>
      <c r="N17" s="23"/>
      <c r="O17" s="23"/>
      <c r="P17" s="23"/>
      <c r="Q17" s="23"/>
      <c r="R17" s="23"/>
      <c r="S17" s="24"/>
    </row>
    <row r="18" spans="1:19" ht="13.5" thickBot="1">
      <c r="A18" s="1528"/>
      <c r="B18" s="86" t="s">
        <v>80</v>
      </c>
      <c r="C18" s="62"/>
      <c r="D18" s="25"/>
      <c r="E18" s="25"/>
      <c r="F18" s="25"/>
      <c r="G18" s="25"/>
      <c r="H18" s="25"/>
      <c r="I18" s="25"/>
      <c r="J18" s="25"/>
      <c r="K18" s="25"/>
      <c r="L18" s="25"/>
      <c r="M18" s="25"/>
      <c r="N18" s="25"/>
      <c r="O18" s="25"/>
      <c r="P18" s="25"/>
      <c r="Q18" s="25"/>
      <c r="R18" s="25"/>
      <c r="S18" s="26"/>
    </row>
    <row r="19" spans="1:19">
      <c r="A19" s="1529" t="e">
        <f>#REF!</f>
        <v>#REF!</v>
      </c>
      <c r="B19" s="87" t="s">
        <v>69</v>
      </c>
      <c r="C19" s="63"/>
      <c r="D19" s="27"/>
      <c r="E19" s="27"/>
      <c r="F19" s="27"/>
      <c r="G19" s="27"/>
      <c r="H19" s="27" t="s">
        <v>81</v>
      </c>
      <c r="I19" s="27" t="s">
        <v>81</v>
      </c>
      <c r="J19" s="27"/>
      <c r="K19" s="27" t="s">
        <v>81</v>
      </c>
      <c r="L19" s="27"/>
      <c r="M19" s="27"/>
      <c r="N19" s="27"/>
      <c r="O19" s="27"/>
      <c r="P19" s="27"/>
      <c r="Q19" s="27"/>
      <c r="R19" s="27"/>
      <c r="S19" s="28"/>
    </row>
    <row r="20" spans="1:19">
      <c r="A20" s="1530"/>
      <c r="B20" s="88" t="s">
        <v>78</v>
      </c>
      <c r="C20" s="64"/>
      <c r="D20" s="29"/>
      <c r="E20" s="29"/>
      <c r="F20" s="29"/>
      <c r="G20" s="29"/>
      <c r="H20" s="29"/>
      <c r="I20" s="29"/>
      <c r="J20" s="29"/>
      <c r="K20" s="29"/>
      <c r="L20" s="29"/>
      <c r="M20" s="29"/>
      <c r="N20" s="29"/>
      <c r="O20" s="29"/>
      <c r="P20" s="29"/>
      <c r="Q20" s="29"/>
      <c r="R20" s="29"/>
      <c r="S20" s="30"/>
    </row>
    <row r="21" spans="1:19">
      <c r="A21" s="1530"/>
      <c r="B21" s="88" t="s">
        <v>79</v>
      </c>
      <c r="C21" s="64"/>
      <c r="D21" s="29"/>
      <c r="E21" s="29"/>
      <c r="F21" s="29"/>
      <c r="G21" s="29"/>
      <c r="H21" s="29"/>
      <c r="I21" s="29"/>
      <c r="J21" s="29"/>
      <c r="K21" s="29"/>
      <c r="L21" s="29"/>
      <c r="M21" s="29"/>
      <c r="N21" s="29"/>
      <c r="O21" s="29"/>
      <c r="P21" s="29"/>
      <c r="Q21" s="29"/>
      <c r="R21" s="29"/>
      <c r="S21" s="30"/>
    </row>
    <row r="22" spans="1:19" ht="13.5" thickBot="1">
      <c r="A22" s="1531"/>
      <c r="B22" s="89" t="s">
        <v>80</v>
      </c>
      <c r="C22" s="65"/>
      <c r="D22" s="31"/>
      <c r="E22" s="31"/>
      <c r="F22" s="31"/>
      <c r="G22" s="31"/>
      <c r="H22" s="31"/>
      <c r="I22" s="31"/>
      <c r="J22" s="31"/>
      <c r="K22" s="31"/>
      <c r="L22" s="31"/>
      <c r="M22" s="31"/>
      <c r="N22" s="31"/>
      <c r="O22" s="31"/>
      <c r="P22" s="31"/>
      <c r="Q22" s="31"/>
      <c r="R22" s="31"/>
      <c r="S22" s="32"/>
    </row>
    <row r="23" spans="1:19">
      <c r="A23" s="1532" t="e">
        <f>#REF!</f>
        <v>#REF!</v>
      </c>
      <c r="B23" s="90" t="s">
        <v>69</v>
      </c>
      <c r="C23" s="66"/>
      <c r="D23" s="33"/>
      <c r="E23" s="33"/>
      <c r="F23" s="33"/>
      <c r="G23" s="33"/>
      <c r="H23" s="33"/>
      <c r="I23" s="33"/>
      <c r="J23" s="33"/>
      <c r="K23" s="33" t="s">
        <v>81</v>
      </c>
      <c r="L23" s="33" t="s">
        <v>81</v>
      </c>
      <c r="M23" s="33"/>
      <c r="N23" s="33"/>
      <c r="O23" s="33"/>
      <c r="P23" s="33"/>
      <c r="Q23" s="33"/>
      <c r="R23" s="33"/>
      <c r="S23" s="34"/>
    </row>
    <row r="24" spans="1:19">
      <c r="A24" s="1533"/>
      <c r="B24" s="91" t="s">
        <v>78</v>
      </c>
      <c r="C24" s="67"/>
      <c r="D24" s="35"/>
      <c r="E24" s="35"/>
      <c r="F24" s="35"/>
      <c r="G24" s="35"/>
      <c r="H24" s="35"/>
      <c r="I24" s="35"/>
      <c r="J24" s="35"/>
      <c r="K24" s="35"/>
      <c r="L24" s="35"/>
      <c r="M24" s="35"/>
      <c r="N24" s="35"/>
      <c r="O24" s="35"/>
      <c r="P24" s="35"/>
      <c r="Q24" s="35"/>
      <c r="R24" s="35"/>
      <c r="S24" s="36"/>
    </row>
    <row r="25" spans="1:19">
      <c r="A25" s="1533"/>
      <c r="B25" s="91" t="s">
        <v>79</v>
      </c>
      <c r="C25" s="67"/>
      <c r="D25" s="35"/>
      <c r="E25" s="35"/>
      <c r="F25" s="35"/>
      <c r="G25" s="35"/>
      <c r="H25" s="35"/>
      <c r="I25" s="35"/>
      <c r="J25" s="35"/>
      <c r="K25" s="35"/>
      <c r="L25" s="35"/>
      <c r="M25" s="35"/>
      <c r="N25" s="35"/>
      <c r="O25" s="35"/>
      <c r="P25" s="35"/>
      <c r="Q25" s="35"/>
      <c r="R25" s="35"/>
      <c r="S25" s="36"/>
    </row>
    <row r="26" spans="1:19" ht="13.5" thickBot="1">
      <c r="A26" s="1534"/>
      <c r="B26" s="92" t="s">
        <v>80</v>
      </c>
      <c r="C26" s="68"/>
      <c r="D26" s="37"/>
      <c r="E26" s="37"/>
      <c r="F26" s="37"/>
      <c r="G26" s="37"/>
      <c r="H26" s="37"/>
      <c r="I26" s="37"/>
      <c r="J26" s="37"/>
      <c r="K26" s="37"/>
      <c r="L26" s="37"/>
      <c r="M26" s="37"/>
      <c r="N26" s="37"/>
      <c r="O26" s="37"/>
      <c r="P26" s="37"/>
      <c r="Q26" s="37"/>
      <c r="R26" s="37"/>
      <c r="S26" s="38"/>
    </row>
    <row r="27" spans="1:19">
      <c r="A27" s="1510" t="e">
        <f>#REF!</f>
        <v>#REF!</v>
      </c>
      <c r="B27" s="93" t="s">
        <v>69</v>
      </c>
      <c r="C27" s="69"/>
      <c r="D27" s="39"/>
      <c r="E27" s="39"/>
      <c r="F27" s="39"/>
      <c r="G27" s="39"/>
      <c r="H27" s="39"/>
      <c r="I27" s="39" t="s">
        <v>81</v>
      </c>
      <c r="J27" s="39"/>
      <c r="K27" s="39"/>
      <c r="L27" s="39" t="s">
        <v>81</v>
      </c>
      <c r="M27" s="39"/>
      <c r="N27" s="39"/>
      <c r="O27" s="39"/>
      <c r="P27" s="39"/>
      <c r="Q27" s="39"/>
      <c r="R27" s="39"/>
      <c r="S27" s="40"/>
    </row>
    <row r="28" spans="1:19">
      <c r="A28" s="1511"/>
      <c r="B28" s="94" t="s">
        <v>78</v>
      </c>
      <c r="C28" s="70"/>
      <c r="D28" s="41"/>
      <c r="E28" s="41"/>
      <c r="F28" s="41"/>
      <c r="G28" s="41"/>
      <c r="H28" s="41"/>
      <c r="I28" s="41"/>
      <c r="J28" s="41"/>
      <c r="K28" s="41"/>
      <c r="L28" s="41"/>
      <c r="M28" s="41"/>
      <c r="N28" s="41"/>
      <c r="O28" s="41"/>
      <c r="P28" s="41"/>
      <c r="Q28" s="41"/>
      <c r="R28" s="41"/>
      <c r="S28" s="42"/>
    </row>
    <row r="29" spans="1:19">
      <c r="A29" s="1511"/>
      <c r="B29" s="94" t="s">
        <v>79</v>
      </c>
      <c r="C29" s="70"/>
      <c r="D29" s="41"/>
      <c r="E29" s="41"/>
      <c r="F29" s="41"/>
      <c r="G29" s="41"/>
      <c r="H29" s="41"/>
      <c r="I29" s="41"/>
      <c r="J29" s="41"/>
      <c r="K29" s="41"/>
      <c r="L29" s="41"/>
      <c r="M29" s="41"/>
      <c r="N29" s="41"/>
      <c r="O29" s="41"/>
      <c r="P29" s="41"/>
      <c r="Q29" s="41"/>
      <c r="R29" s="41"/>
      <c r="S29" s="42"/>
    </row>
    <row r="30" spans="1:19" ht="13.5" thickBot="1">
      <c r="A30" s="1512"/>
      <c r="B30" s="95" t="s">
        <v>80</v>
      </c>
      <c r="C30" s="71"/>
      <c r="D30" s="43"/>
      <c r="E30" s="43"/>
      <c r="F30" s="43"/>
      <c r="G30" s="43"/>
      <c r="H30" s="43"/>
      <c r="I30" s="43"/>
      <c r="J30" s="43"/>
      <c r="K30" s="43"/>
      <c r="L30" s="43"/>
      <c r="M30" s="43"/>
      <c r="N30" s="43"/>
      <c r="O30" s="43"/>
      <c r="P30" s="43"/>
      <c r="Q30" s="43"/>
      <c r="R30" s="43"/>
      <c r="S30" s="44"/>
    </row>
    <row r="31" spans="1:19">
      <c r="A31" s="1513" t="e">
        <f>#REF!</f>
        <v>#REF!</v>
      </c>
      <c r="B31" s="96" t="s">
        <v>69</v>
      </c>
      <c r="C31" s="72"/>
      <c r="D31" s="45"/>
      <c r="E31" s="45"/>
      <c r="F31" s="45"/>
      <c r="G31" s="45"/>
      <c r="H31" s="45"/>
      <c r="I31" s="45"/>
      <c r="J31" s="45"/>
      <c r="K31" s="45"/>
      <c r="L31" s="45"/>
      <c r="M31" s="45"/>
      <c r="N31" s="45"/>
      <c r="O31" s="45" t="s">
        <v>81</v>
      </c>
      <c r="P31" s="45" t="s">
        <v>81</v>
      </c>
      <c r="Q31" s="45"/>
      <c r="R31" s="45"/>
      <c r="S31" s="46"/>
    </row>
    <row r="32" spans="1:19">
      <c r="A32" s="1514"/>
      <c r="B32" s="97" t="s">
        <v>78</v>
      </c>
      <c r="C32" s="73"/>
      <c r="D32" s="47"/>
      <c r="E32" s="47"/>
      <c r="F32" s="47"/>
      <c r="G32" s="47"/>
      <c r="H32" s="47"/>
      <c r="I32" s="47"/>
      <c r="J32" s="47"/>
      <c r="K32" s="47"/>
      <c r="L32" s="47"/>
      <c r="M32" s="47"/>
      <c r="N32" s="47"/>
      <c r="O32" s="47"/>
      <c r="P32" s="47"/>
      <c r="Q32" s="47"/>
      <c r="R32" s="47"/>
      <c r="S32" s="48"/>
    </row>
    <row r="33" spans="1:19">
      <c r="A33" s="1514"/>
      <c r="B33" s="97" t="s">
        <v>79</v>
      </c>
      <c r="C33" s="73"/>
      <c r="D33" s="47"/>
      <c r="E33" s="47"/>
      <c r="F33" s="47"/>
      <c r="G33" s="47"/>
      <c r="H33" s="47"/>
      <c r="I33" s="47"/>
      <c r="J33" s="47"/>
      <c r="K33" s="47"/>
      <c r="L33" s="47"/>
      <c r="M33" s="47"/>
      <c r="N33" s="47"/>
      <c r="O33" s="47"/>
      <c r="P33" s="47"/>
      <c r="Q33" s="47"/>
      <c r="R33" s="47"/>
      <c r="S33" s="48"/>
    </row>
    <row r="34" spans="1:19" ht="13.5" thickBot="1">
      <c r="A34" s="1515"/>
      <c r="B34" s="98" t="s">
        <v>80</v>
      </c>
      <c r="C34" s="74"/>
      <c r="D34" s="49"/>
      <c r="E34" s="49"/>
      <c r="F34" s="49"/>
      <c r="G34" s="49"/>
      <c r="H34" s="49"/>
      <c r="I34" s="49"/>
      <c r="J34" s="49"/>
      <c r="K34" s="49"/>
      <c r="L34" s="49"/>
      <c r="M34" s="49"/>
      <c r="N34" s="49"/>
      <c r="O34" s="49"/>
      <c r="P34" s="49"/>
      <c r="Q34" s="49"/>
      <c r="R34" s="49"/>
      <c r="S34" s="50"/>
    </row>
    <row r="35" spans="1:19">
      <c r="C35" s="3">
        <f>COUNTIF(C3:C34,"x")</f>
        <v>0</v>
      </c>
      <c r="D35" s="3">
        <f t="shared" ref="D35:S35" si="0">COUNTIF(D3:D34,"x")</f>
        <v>0</v>
      </c>
      <c r="E35" s="3">
        <f t="shared" si="0"/>
        <v>0</v>
      </c>
      <c r="F35" s="3">
        <f t="shared" si="0"/>
        <v>0</v>
      </c>
      <c r="G35" s="3">
        <f t="shared" si="0"/>
        <v>0</v>
      </c>
      <c r="H35" s="3">
        <f t="shared" si="0"/>
        <v>1</v>
      </c>
      <c r="I35" s="3">
        <f t="shared" si="0"/>
        <v>4</v>
      </c>
      <c r="J35" s="3">
        <f t="shared" si="0"/>
        <v>2</v>
      </c>
      <c r="K35" s="3">
        <f t="shared" si="0"/>
        <v>4</v>
      </c>
      <c r="L35" s="3">
        <f t="shared" si="0"/>
        <v>3</v>
      </c>
      <c r="M35" s="3">
        <f t="shared" si="0"/>
        <v>0</v>
      </c>
      <c r="N35" s="3">
        <f t="shared" si="0"/>
        <v>0</v>
      </c>
      <c r="O35" s="3">
        <f t="shared" si="0"/>
        <v>1</v>
      </c>
      <c r="P35" s="3">
        <f t="shared" si="0"/>
        <v>1</v>
      </c>
      <c r="Q35" s="3">
        <f t="shared" si="0"/>
        <v>1</v>
      </c>
      <c r="R35" s="3">
        <f t="shared" si="0"/>
        <v>0</v>
      </c>
      <c r="S35" s="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W50"/>
  <sheetViews>
    <sheetView zoomScale="80" zoomScaleNormal="80" workbookViewId="0">
      <selection activeCell="U8" sqref="U8"/>
    </sheetView>
  </sheetViews>
  <sheetFormatPr baseColWidth="10" defaultRowHeight="14.5"/>
  <cols>
    <col min="1" max="1" width="3.7265625" bestFit="1" customWidth="1"/>
    <col min="2" max="2" width="3.26953125" bestFit="1" customWidth="1"/>
    <col min="3" max="3" width="4.453125" bestFit="1" customWidth="1"/>
    <col min="4" max="5" width="6.54296875" bestFit="1" customWidth="1"/>
    <col min="6" max="6" width="7" customWidth="1"/>
    <col min="7" max="7" width="3.7265625" bestFit="1" customWidth="1"/>
    <col min="8" max="8" width="3.26953125" bestFit="1" customWidth="1"/>
    <col min="9" max="9" width="4.453125" bestFit="1" customWidth="1"/>
    <col min="10" max="10" width="6.54296875" bestFit="1" customWidth="1"/>
    <col min="11" max="11" width="7.1796875" customWidth="1"/>
    <col min="12" max="12" width="7" customWidth="1"/>
    <col min="13" max="13" width="3.7265625" bestFit="1" customWidth="1"/>
    <col min="14" max="14" width="3.26953125" bestFit="1" customWidth="1"/>
    <col min="15" max="15" width="4.453125" bestFit="1" customWidth="1"/>
    <col min="16" max="16" width="6.54296875" bestFit="1" customWidth="1"/>
    <col min="17" max="17" width="7.1796875" customWidth="1"/>
    <col min="18" max="18" width="7" customWidth="1"/>
    <col min="19" max="19" width="3.7265625" bestFit="1" customWidth="1"/>
    <col min="20" max="20" width="15.81640625" customWidth="1"/>
    <col min="21" max="23" width="17.1796875" customWidth="1"/>
  </cols>
  <sheetData>
    <row r="1" spans="1:23" ht="15" customHeight="1" thickBot="1">
      <c r="A1" s="1538" t="s">
        <v>137</v>
      </c>
      <c r="B1" s="1539" t="s">
        <v>145</v>
      </c>
      <c r="C1" s="1539" t="s">
        <v>140</v>
      </c>
      <c r="D1" s="1" t="s">
        <v>147</v>
      </c>
      <c r="E1" t="s">
        <v>147</v>
      </c>
      <c r="G1" s="1538" t="s">
        <v>138</v>
      </c>
      <c r="H1" s="1539" t="s">
        <v>163</v>
      </c>
      <c r="I1" s="1539" t="s">
        <v>164</v>
      </c>
      <c r="J1" s="1" t="s">
        <v>169</v>
      </c>
      <c r="K1" t="s">
        <v>169</v>
      </c>
      <c r="M1" s="1538" t="s">
        <v>139</v>
      </c>
      <c r="N1" s="1539" t="s">
        <v>184</v>
      </c>
      <c r="O1" s="1539" t="s">
        <v>186</v>
      </c>
      <c r="P1" s="1" t="s">
        <v>191</v>
      </c>
      <c r="Q1" t="s">
        <v>191</v>
      </c>
      <c r="U1" s="157" t="s">
        <v>206</v>
      </c>
      <c r="V1" s="158" t="s">
        <v>207</v>
      </c>
      <c r="W1" s="159" t="s">
        <v>208</v>
      </c>
    </row>
    <row r="2" spans="1:23">
      <c r="A2" s="1538"/>
      <c r="B2" s="1539"/>
      <c r="C2" s="1539"/>
      <c r="D2" s="1" t="s">
        <v>148</v>
      </c>
      <c r="E2" t="s">
        <v>148</v>
      </c>
      <c r="G2" s="1538"/>
      <c r="H2" s="1539"/>
      <c r="I2" s="1539"/>
      <c r="J2" s="1" t="s">
        <v>170</v>
      </c>
      <c r="K2" t="s">
        <v>170</v>
      </c>
      <c r="M2" s="1538"/>
      <c r="N2" s="1539"/>
      <c r="O2" s="1539"/>
      <c r="P2" s="1" t="s">
        <v>192</v>
      </c>
      <c r="Q2" t="s">
        <v>192</v>
      </c>
      <c r="S2" s="1535" t="s">
        <v>209</v>
      </c>
      <c r="T2" s="166" t="s">
        <v>89</v>
      </c>
      <c r="U2" s="160" t="str">
        <f>E1</f>
        <v>T1_1</v>
      </c>
      <c r="V2" s="152" t="str">
        <f>E2</f>
        <v>T1_2</v>
      </c>
      <c r="W2" s="153" t="str">
        <f>E3</f>
        <v>T1_3</v>
      </c>
    </row>
    <row r="3" spans="1:23">
      <c r="A3" s="1538"/>
      <c r="B3" s="1539"/>
      <c r="C3" s="1539"/>
      <c r="D3" s="1" t="s">
        <v>149</v>
      </c>
      <c r="E3" t="s">
        <v>149</v>
      </c>
      <c r="G3" s="1538"/>
      <c r="H3" s="1539"/>
      <c r="I3" s="1539"/>
      <c r="J3" s="1" t="s">
        <v>171</v>
      </c>
      <c r="K3" t="s">
        <v>171</v>
      </c>
      <c r="M3" s="1538"/>
      <c r="N3" s="1539"/>
      <c r="O3" s="1539"/>
      <c r="P3" s="1" t="s">
        <v>193</v>
      </c>
      <c r="Q3" t="s">
        <v>193</v>
      </c>
      <c r="S3" s="1536"/>
      <c r="T3" s="167" t="s">
        <v>210</v>
      </c>
      <c r="U3" s="161" t="str">
        <f>E4</f>
        <v>T3_1</v>
      </c>
      <c r="V3" s="150" t="str">
        <f>E5</f>
        <v>T3_2</v>
      </c>
      <c r="W3" s="154" t="str">
        <f>E6</f>
        <v>T3_3</v>
      </c>
    </row>
    <row r="4" spans="1:23">
      <c r="A4" s="1538"/>
      <c r="B4" s="1539"/>
      <c r="C4" s="1539" t="s">
        <v>141</v>
      </c>
      <c r="D4" s="1" t="s">
        <v>150</v>
      </c>
      <c r="E4" t="s">
        <v>150</v>
      </c>
      <c r="G4" s="1538"/>
      <c r="H4" s="1539"/>
      <c r="I4" s="1539" t="s">
        <v>165</v>
      </c>
      <c r="J4" s="1" t="s">
        <v>172</v>
      </c>
      <c r="K4" t="s">
        <v>172</v>
      </c>
      <c r="M4" s="1538"/>
      <c r="N4" s="1539"/>
      <c r="O4" s="1539" t="s">
        <v>187</v>
      </c>
      <c r="P4" s="1" t="s">
        <v>194</v>
      </c>
      <c r="Q4" t="s">
        <v>194</v>
      </c>
      <c r="S4" s="1536"/>
      <c r="T4" s="167" t="s">
        <v>88</v>
      </c>
      <c r="U4" s="161" t="str">
        <f>E7</f>
        <v>T5_1</v>
      </c>
      <c r="V4" s="150" t="str">
        <f>E8</f>
        <v>T5_2</v>
      </c>
      <c r="W4" s="154" t="str">
        <f>E9</f>
        <v>T5_3</v>
      </c>
    </row>
    <row r="5" spans="1:23">
      <c r="A5" s="1538"/>
      <c r="B5" s="1539"/>
      <c r="C5" s="1539"/>
      <c r="D5" s="1" t="s">
        <v>151</v>
      </c>
      <c r="E5" t="s">
        <v>151</v>
      </c>
      <c r="G5" s="1538"/>
      <c r="H5" s="1539"/>
      <c r="I5" s="1539"/>
      <c r="J5" s="1" t="s">
        <v>173</v>
      </c>
      <c r="K5" t="s">
        <v>173</v>
      </c>
      <c r="M5" s="1538"/>
      <c r="N5" s="1539"/>
      <c r="O5" s="1539"/>
      <c r="P5" s="1" t="s">
        <v>195</v>
      </c>
      <c r="Q5" t="s">
        <v>195</v>
      </c>
      <c r="S5" s="1536"/>
      <c r="T5" s="167" t="s">
        <v>211</v>
      </c>
      <c r="U5" s="161" t="str">
        <f>E10</f>
        <v>T13_1</v>
      </c>
      <c r="V5" s="150" t="str">
        <f>E11</f>
        <v>T13_2</v>
      </c>
      <c r="W5" s="154" t="str">
        <f>E12</f>
        <v>T13_3</v>
      </c>
    </row>
    <row r="6" spans="1:23" ht="15" thickBot="1">
      <c r="A6" s="1538"/>
      <c r="B6" s="1539"/>
      <c r="C6" s="1539"/>
      <c r="D6" s="1" t="s">
        <v>152</v>
      </c>
      <c r="E6" t="s">
        <v>152</v>
      </c>
      <c r="G6" s="1538"/>
      <c r="H6" s="1539"/>
      <c r="I6" s="1539"/>
      <c r="J6" s="1" t="s">
        <v>174</v>
      </c>
      <c r="K6" t="s">
        <v>174</v>
      </c>
      <c r="M6" s="1538"/>
      <c r="N6" s="1539"/>
      <c r="O6" s="1539"/>
      <c r="P6" s="1" t="s">
        <v>196</v>
      </c>
      <c r="Q6" t="s">
        <v>196</v>
      </c>
      <c r="S6" s="1536"/>
      <c r="T6" s="168" t="s">
        <v>212</v>
      </c>
      <c r="U6" s="162" t="str">
        <f>E13</f>
        <v>T15_1</v>
      </c>
      <c r="V6" s="155" t="str">
        <f>E14</f>
        <v>T15_2</v>
      </c>
      <c r="W6" s="156" t="str">
        <f>E15</f>
        <v>T15_3</v>
      </c>
    </row>
    <row r="7" spans="1:23">
      <c r="A7" s="1538"/>
      <c r="B7" s="1539"/>
      <c r="C7" s="1539" t="s">
        <v>142</v>
      </c>
      <c r="D7" s="1" t="s">
        <v>153</v>
      </c>
      <c r="E7" t="s">
        <v>153</v>
      </c>
      <c r="G7" s="1538"/>
      <c r="H7" s="1539"/>
      <c r="I7" s="1539" t="s">
        <v>166</v>
      </c>
      <c r="J7" s="1" t="s">
        <v>175</v>
      </c>
      <c r="K7" t="s">
        <v>175</v>
      </c>
      <c r="M7" s="1538"/>
      <c r="N7" s="1539"/>
      <c r="O7" s="1539" t="s">
        <v>188</v>
      </c>
      <c r="P7" s="1" t="s">
        <v>197</v>
      </c>
      <c r="Q7" t="s">
        <v>197</v>
      </c>
      <c r="S7" s="1536"/>
      <c r="T7" s="172" t="s">
        <v>89</v>
      </c>
      <c r="U7" s="163" t="str">
        <f>K1</f>
        <v>T10_1</v>
      </c>
      <c r="V7" s="164" t="str">
        <f>K2</f>
        <v>T10_2</v>
      </c>
      <c r="W7" s="165" t="str">
        <f>K3</f>
        <v>T10_3</v>
      </c>
    </row>
    <row r="8" spans="1:23">
      <c r="A8" s="1538"/>
      <c r="B8" s="1539"/>
      <c r="C8" s="1539"/>
      <c r="D8" s="1" t="s">
        <v>154</v>
      </c>
      <c r="E8" t="s">
        <v>154</v>
      </c>
      <c r="G8" s="1538"/>
      <c r="H8" s="1539"/>
      <c r="I8" s="1539"/>
      <c r="J8" s="1" t="s">
        <v>176</v>
      </c>
      <c r="K8" t="s">
        <v>176</v>
      </c>
      <c r="M8" s="1538"/>
      <c r="N8" s="1539"/>
      <c r="O8" s="1539"/>
      <c r="P8" s="1" t="s">
        <v>198</v>
      </c>
      <c r="Q8" t="s">
        <v>198</v>
      </c>
      <c r="S8" s="1536"/>
      <c r="T8" s="167" t="s">
        <v>210</v>
      </c>
      <c r="U8" s="161" t="str">
        <f>K4</f>
        <v>T12_1</v>
      </c>
      <c r="V8" s="150" t="str">
        <f>K5</f>
        <v>T12_2</v>
      </c>
      <c r="W8" s="154" t="str">
        <f>K6</f>
        <v>T12_3</v>
      </c>
    </row>
    <row r="9" spans="1:23">
      <c r="A9" s="1538"/>
      <c r="B9" s="1539"/>
      <c r="C9" s="1539"/>
      <c r="D9" s="1" t="s">
        <v>155</v>
      </c>
      <c r="E9" t="s">
        <v>155</v>
      </c>
      <c r="G9" s="1538"/>
      <c r="H9" s="1539"/>
      <c r="I9" s="1539"/>
      <c r="J9" s="1" t="s">
        <v>177</v>
      </c>
      <c r="K9" t="s">
        <v>177</v>
      </c>
      <c r="M9" s="1538"/>
      <c r="N9" s="1539"/>
      <c r="O9" s="1539"/>
      <c r="P9" s="1" t="s">
        <v>199</v>
      </c>
      <c r="Q9" t="s">
        <v>199</v>
      </c>
      <c r="S9" s="1536"/>
      <c r="T9" s="167" t="s">
        <v>88</v>
      </c>
      <c r="U9" s="161" t="str">
        <f>K7</f>
        <v>T14_1</v>
      </c>
      <c r="V9" s="150" t="str">
        <f>K8</f>
        <v>T14_2</v>
      </c>
      <c r="W9" s="154" t="str">
        <f>K9</f>
        <v>T14_3</v>
      </c>
    </row>
    <row r="10" spans="1:23">
      <c r="A10" s="1538"/>
      <c r="B10" s="1539" t="s">
        <v>146</v>
      </c>
      <c r="C10" s="1539" t="s">
        <v>143</v>
      </c>
      <c r="D10" s="1" t="s">
        <v>156</v>
      </c>
      <c r="E10" t="s">
        <v>156</v>
      </c>
      <c r="G10" s="1538"/>
      <c r="H10" s="1539" t="s">
        <v>162</v>
      </c>
      <c r="I10" s="1539" t="s">
        <v>167</v>
      </c>
      <c r="J10" s="1" t="s">
        <v>178</v>
      </c>
      <c r="K10" t="s">
        <v>178</v>
      </c>
      <c r="M10" s="1538"/>
      <c r="N10" s="1539" t="s">
        <v>185</v>
      </c>
      <c r="O10" s="1539" t="s">
        <v>189</v>
      </c>
      <c r="P10" s="1" t="s">
        <v>200</v>
      </c>
      <c r="Q10" t="s">
        <v>200</v>
      </c>
      <c r="S10" s="1536"/>
      <c r="T10" s="167" t="s">
        <v>211</v>
      </c>
      <c r="U10" s="161" t="str">
        <f>K10</f>
        <v>T2_1</v>
      </c>
      <c r="V10" s="150" t="str">
        <f>K11</f>
        <v>T2_2</v>
      </c>
      <c r="W10" s="154" t="str">
        <f>K12</f>
        <v>T2_3</v>
      </c>
    </row>
    <row r="11" spans="1:23" ht="15" thickBot="1">
      <c r="A11" s="1538"/>
      <c r="B11" s="1539"/>
      <c r="C11" s="1539"/>
      <c r="D11" s="1" t="s">
        <v>157</v>
      </c>
      <c r="E11" t="s">
        <v>157</v>
      </c>
      <c r="G11" s="1538"/>
      <c r="H11" s="1539"/>
      <c r="I11" s="1539"/>
      <c r="J11" s="1" t="s">
        <v>179</v>
      </c>
      <c r="K11" t="s">
        <v>179</v>
      </c>
      <c r="M11" s="1538"/>
      <c r="N11" s="1539"/>
      <c r="O11" s="1539"/>
      <c r="P11" s="1" t="s">
        <v>201</v>
      </c>
      <c r="Q11" t="s">
        <v>201</v>
      </c>
      <c r="S11" s="1536"/>
      <c r="T11" s="171" t="s">
        <v>212</v>
      </c>
      <c r="U11" s="169" t="str">
        <f>K13</f>
        <v>T4_1</v>
      </c>
      <c r="V11" s="151" t="str">
        <f>K14</f>
        <v>T4_2</v>
      </c>
      <c r="W11" s="170" t="str">
        <f>K15</f>
        <v>T4_3</v>
      </c>
    </row>
    <row r="12" spans="1:23">
      <c r="A12" s="1538"/>
      <c r="B12" s="1539"/>
      <c r="C12" s="1539"/>
      <c r="D12" s="1" t="s">
        <v>158</v>
      </c>
      <c r="E12" t="s">
        <v>158</v>
      </c>
      <c r="G12" s="1538"/>
      <c r="H12" s="1539"/>
      <c r="I12" s="1539"/>
      <c r="J12" s="1" t="s">
        <v>180</v>
      </c>
      <c r="K12" t="s">
        <v>180</v>
      </c>
      <c r="M12" s="1538"/>
      <c r="N12" s="1539"/>
      <c r="O12" s="1539"/>
      <c r="P12" s="1" t="s">
        <v>202</v>
      </c>
      <c r="Q12" t="s">
        <v>202</v>
      </c>
      <c r="S12" s="1536"/>
      <c r="T12" s="166" t="s">
        <v>89</v>
      </c>
      <c r="U12" s="160" t="str">
        <f>Q1</f>
        <v>T7_1</v>
      </c>
      <c r="V12" s="152" t="str">
        <f>Q2</f>
        <v>T7_2</v>
      </c>
      <c r="W12" s="153" t="str">
        <f>Q3</f>
        <v>T7_3</v>
      </c>
    </row>
    <row r="13" spans="1:23">
      <c r="A13" s="1538"/>
      <c r="B13" s="1539"/>
      <c r="C13" s="1539" t="s">
        <v>144</v>
      </c>
      <c r="D13" s="1" t="s">
        <v>159</v>
      </c>
      <c r="E13" t="s">
        <v>159</v>
      </c>
      <c r="G13" s="1538"/>
      <c r="H13" s="1539"/>
      <c r="I13" s="1539" t="s">
        <v>168</v>
      </c>
      <c r="J13" s="1" t="s">
        <v>181</v>
      </c>
      <c r="K13" t="s">
        <v>181</v>
      </c>
      <c r="M13" s="1538"/>
      <c r="N13" s="1539"/>
      <c r="O13" s="1539" t="s">
        <v>190</v>
      </c>
      <c r="P13" s="1" t="s">
        <v>203</v>
      </c>
      <c r="Q13" t="s">
        <v>203</v>
      </c>
      <c r="S13" s="1536"/>
      <c r="T13" s="167" t="s">
        <v>210</v>
      </c>
      <c r="U13" s="161" t="str">
        <f>Q4</f>
        <v>T9_1</v>
      </c>
      <c r="V13" s="150" t="str">
        <f>Q5</f>
        <v>T9_2</v>
      </c>
      <c r="W13" s="154" t="str">
        <f>Q6</f>
        <v>T9_3</v>
      </c>
    </row>
    <row r="14" spans="1:23">
      <c r="A14" s="1538"/>
      <c r="B14" s="1539"/>
      <c r="C14" s="1539"/>
      <c r="D14" s="1" t="s">
        <v>160</v>
      </c>
      <c r="E14" t="s">
        <v>160</v>
      </c>
      <c r="G14" s="1538"/>
      <c r="H14" s="1539"/>
      <c r="I14" s="1539"/>
      <c r="J14" s="1" t="s">
        <v>182</v>
      </c>
      <c r="K14" t="s">
        <v>182</v>
      </c>
      <c r="M14" s="1538"/>
      <c r="N14" s="1539"/>
      <c r="O14" s="1539"/>
      <c r="P14" s="1" t="s">
        <v>204</v>
      </c>
      <c r="Q14" t="s">
        <v>204</v>
      </c>
      <c r="S14" s="1536"/>
      <c r="T14" s="167" t="s">
        <v>88</v>
      </c>
      <c r="U14" s="161" t="str">
        <f>Q7</f>
        <v>T11_1</v>
      </c>
      <c r="V14" s="150" t="str">
        <f>Q8</f>
        <v>T11_2</v>
      </c>
      <c r="W14" s="154" t="str">
        <f>Q9</f>
        <v>T11_3</v>
      </c>
    </row>
    <row r="15" spans="1:23">
      <c r="A15" s="1538"/>
      <c r="B15" s="1539"/>
      <c r="C15" s="1539"/>
      <c r="D15" s="1" t="s">
        <v>161</v>
      </c>
      <c r="E15" t="s">
        <v>161</v>
      </c>
      <c r="G15" s="1538"/>
      <c r="H15" s="1539"/>
      <c r="I15" s="1539"/>
      <c r="J15" s="1" t="s">
        <v>183</v>
      </c>
      <c r="K15" t="s">
        <v>183</v>
      </c>
      <c r="M15" s="1538"/>
      <c r="N15" s="1539"/>
      <c r="O15" s="1539"/>
      <c r="P15" s="1" t="s">
        <v>205</v>
      </c>
      <c r="Q15" t="s">
        <v>205</v>
      </c>
      <c r="S15" s="1536"/>
      <c r="T15" s="167" t="s">
        <v>211</v>
      </c>
      <c r="U15" s="161" t="str">
        <f>Q10</f>
        <v>T6_1</v>
      </c>
      <c r="V15" s="150" t="str">
        <f>Q11</f>
        <v>T6_2</v>
      </c>
      <c r="W15" s="154" t="str">
        <f>Q12</f>
        <v>T6_3</v>
      </c>
    </row>
    <row r="16" spans="1:23" ht="15" thickBot="1">
      <c r="S16" s="1537"/>
      <c r="T16" s="168" t="s">
        <v>212</v>
      </c>
      <c r="U16" s="162" t="str">
        <f>Q13</f>
        <v>T8_1</v>
      </c>
      <c r="V16" s="155" t="str">
        <f>Q14</f>
        <v>T8_2</v>
      </c>
      <c r="W16" s="156" t="str">
        <f>Q15</f>
        <v>T8_3</v>
      </c>
    </row>
    <row r="17" spans="19:23" ht="15" thickBot="1"/>
    <row r="18" spans="19:23" ht="15.75" customHeight="1" thickBot="1">
      <c r="U18" s="157" t="s">
        <v>206</v>
      </c>
      <c r="V18" s="158" t="s">
        <v>207</v>
      </c>
      <c r="W18" s="159" t="s">
        <v>208</v>
      </c>
    </row>
    <row r="19" spans="19:23" ht="15" customHeight="1">
      <c r="S19" s="1535"/>
      <c r="T19" s="166"/>
      <c r="U19" s="160" t="str">
        <f>W2</f>
        <v>T1_3</v>
      </c>
      <c r="V19" s="152" t="str">
        <f>U2</f>
        <v>T1_1</v>
      </c>
      <c r="W19" s="153" t="str">
        <f>V2</f>
        <v>T1_2</v>
      </c>
    </row>
    <row r="20" spans="19:23">
      <c r="S20" s="1536"/>
      <c r="T20" s="167"/>
      <c r="U20" s="161" t="str">
        <f t="shared" ref="U20:U33" si="0">W3</f>
        <v>T3_3</v>
      </c>
      <c r="V20" s="150" t="str">
        <f t="shared" ref="V20:W33" si="1">U3</f>
        <v>T3_1</v>
      </c>
      <c r="W20" s="154" t="str">
        <f t="shared" si="1"/>
        <v>T3_2</v>
      </c>
    </row>
    <row r="21" spans="19:23">
      <c r="S21" s="1536"/>
      <c r="T21" s="167"/>
      <c r="U21" s="161" t="str">
        <f t="shared" si="0"/>
        <v>T5_3</v>
      </c>
      <c r="V21" s="150" t="str">
        <f t="shared" si="1"/>
        <v>T5_1</v>
      </c>
      <c r="W21" s="154" t="str">
        <f t="shared" si="1"/>
        <v>T5_2</v>
      </c>
    </row>
    <row r="22" spans="19:23">
      <c r="S22" s="1536"/>
      <c r="T22" s="167"/>
      <c r="U22" s="161" t="str">
        <f t="shared" si="0"/>
        <v>T13_3</v>
      </c>
      <c r="V22" s="150" t="str">
        <f t="shared" si="1"/>
        <v>T13_1</v>
      </c>
      <c r="W22" s="154" t="str">
        <f t="shared" si="1"/>
        <v>T13_2</v>
      </c>
    </row>
    <row r="23" spans="19:23" ht="15" thickBot="1">
      <c r="S23" s="1536"/>
      <c r="T23" s="168"/>
      <c r="U23" s="162" t="str">
        <f t="shared" si="0"/>
        <v>T15_3</v>
      </c>
      <c r="V23" s="155" t="str">
        <f t="shared" si="1"/>
        <v>T15_1</v>
      </c>
      <c r="W23" s="156" t="str">
        <f t="shared" si="1"/>
        <v>T15_2</v>
      </c>
    </row>
    <row r="24" spans="19:23">
      <c r="S24" s="1536"/>
      <c r="T24" s="172"/>
      <c r="U24" s="163" t="str">
        <f t="shared" si="0"/>
        <v>T10_3</v>
      </c>
      <c r="V24" s="164" t="str">
        <f t="shared" si="1"/>
        <v>T10_1</v>
      </c>
      <c r="W24" s="165" t="str">
        <f t="shared" si="1"/>
        <v>T10_2</v>
      </c>
    </row>
    <row r="25" spans="19:23">
      <c r="S25" s="1536"/>
      <c r="T25" s="167"/>
      <c r="U25" s="161" t="str">
        <f t="shared" si="0"/>
        <v>T12_3</v>
      </c>
      <c r="V25" s="150" t="str">
        <f t="shared" si="1"/>
        <v>T12_1</v>
      </c>
      <c r="W25" s="154" t="str">
        <f t="shared" si="1"/>
        <v>T12_2</v>
      </c>
    </row>
    <row r="26" spans="19:23">
      <c r="S26" s="1536"/>
      <c r="T26" s="167"/>
      <c r="U26" s="161" t="str">
        <f t="shared" si="0"/>
        <v>T14_3</v>
      </c>
      <c r="V26" s="150" t="str">
        <f t="shared" si="1"/>
        <v>T14_1</v>
      </c>
      <c r="W26" s="154" t="str">
        <f t="shared" si="1"/>
        <v>T14_2</v>
      </c>
    </row>
    <row r="27" spans="19:23">
      <c r="S27" s="1536"/>
      <c r="T27" s="167"/>
      <c r="U27" s="161" t="str">
        <f t="shared" si="0"/>
        <v>T2_3</v>
      </c>
      <c r="V27" s="150" t="str">
        <f t="shared" si="1"/>
        <v>T2_1</v>
      </c>
      <c r="W27" s="154" t="str">
        <f t="shared" si="1"/>
        <v>T2_2</v>
      </c>
    </row>
    <row r="28" spans="19:23" ht="15" thickBot="1">
      <c r="S28" s="1536"/>
      <c r="T28" s="171"/>
      <c r="U28" s="169" t="str">
        <f t="shared" si="0"/>
        <v>T4_3</v>
      </c>
      <c r="V28" s="151" t="str">
        <f t="shared" si="1"/>
        <v>T4_1</v>
      </c>
      <c r="W28" s="170" t="str">
        <f t="shared" si="1"/>
        <v>T4_2</v>
      </c>
    </row>
    <row r="29" spans="19:23">
      <c r="S29" s="1536"/>
      <c r="T29" s="166"/>
      <c r="U29" s="160" t="str">
        <f t="shared" si="0"/>
        <v>T7_3</v>
      </c>
      <c r="V29" s="152" t="str">
        <f t="shared" si="1"/>
        <v>T7_1</v>
      </c>
      <c r="W29" s="153" t="str">
        <f t="shared" si="1"/>
        <v>T7_2</v>
      </c>
    </row>
    <row r="30" spans="19:23">
      <c r="S30" s="1536"/>
      <c r="T30" s="167"/>
      <c r="U30" s="161" t="str">
        <f t="shared" si="0"/>
        <v>T9_3</v>
      </c>
      <c r="V30" s="150" t="str">
        <f t="shared" si="1"/>
        <v>T9_1</v>
      </c>
      <c r="W30" s="154" t="str">
        <f t="shared" si="1"/>
        <v>T9_2</v>
      </c>
    </row>
    <row r="31" spans="19:23">
      <c r="S31" s="1536"/>
      <c r="T31" s="167"/>
      <c r="U31" s="161" t="str">
        <f t="shared" si="0"/>
        <v>T11_3</v>
      </c>
      <c r="V31" s="150" t="str">
        <f t="shared" si="1"/>
        <v>T11_1</v>
      </c>
      <c r="W31" s="154" t="str">
        <f t="shared" si="1"/>
        <v>T11_2</v>
      </c>
    </row>
    <row r="32" spans="19:23">
      <c r="S32" s="1536"/>
      <c r="T32" s="167"/>
      <c r="U32" s="161" t="str">
        <f t="shared" si="0"/>
        <v>T6_3</v>
      </c>
      <c r="V32" s="150" t="str">
        <f t="shared" si="1"/>
        <v>T6_1</v>
      </c>
      <c r="W32" s="154" t="str">
        <f t="shared" si="1"/>
        <v>T6_2</v>
      </c>
    </row>
    <row r="33" spans="19:23" ht="15" thickBot="1">
      <c r="S33" s="1537"/>
      <c r="T33" s="168"/>
      <c r="U33" s="162" t="str">
        <f t="shared" si="0"/>
        <v>T8_3</v>
      </c>
      <c r="V33" s="155" t="str">
        <f t="shared" si="1"/>
        <v>T8_1</v>
      </c>
      <c r="W33" s="156" t="str">
        <f t="shared" si="1"/>
        <v>T8_2</v>
      </c>
    </row>
    <row r="34" spans="19:23" ht="15" thickBot="1"/>
    <row r="35" spans="19:23" ht="15" thickBot="1">
      <c r="U35" s="157" t="s">
        <v>206</v>
      </c>
      <c r="V35" s="158" t="s">
        <v>207</v>
      </c>
      <c r="W35" s="159" t="s">
        <v>208</v>
      </c>
    </row>
    <row r="36" spans="19:23">
      <c r="S36" s="1535"/>
      <c r="T36" s="166"/>
      <c r="U36" s="160" t="str">
        <f>W19</f>
        <v>T1_2</v>
      </c>
      <c r="V36" s="152" t="str">
        <f t="shared" ref="V36:W50" si="2">U19</f>
        <v>T1_3</v>
      </c>
      <c r="W36" s="153" t="str">
        <f t="shared" si="2"/>
        <v>T1_1</v>
      </c>
    </row>
    <row r="37" spans="19:23">
      <c r="S37" s="1536"/>
      <c r="T37" s="167"/>
      <c r="U37" s="161" t="str">
        <f t="shared" ref="U37:U50" si="3">W20</f>
        <v>T3_2</v>
      </c>
      <c r="V37" s="150" t="str">
        <f t="shared" si="2"/>
        <v>T3_3</v>
      </c>
      <c r="W37" s="154" t="str">
        <f t="shared" si="2"/>
        <v>T3_1</v>
      </c>
    </row>
    <row r="38" spans="19:23">
      <c r="S38" s="1536"/>
      <c r="T38" s="167"/>
      <c r="U38" s="161" t="str">
        <f t="shared" si="3"/>
        <v>T5_2</v>
      </c>
      <c r="V38" s="150" t="str">
        <f t="shared" si="2"/>
        <v>T5_3</v>
      </c>
      <c r="W38" s="154" t="str">
        <f t="shared" si="2"/>
        <v>T5_1</v>
      </c>
    </row>
    <row r="39" spans="19:23">
      <c r="S39" s="1536"/>
      <c r="T39" s="167"/>
      <c r="U39" s="161" t="str">
        <f t="shared" si="3"/>
        <v>T13_2</v>
      </c>
      <c r="V39" s="150" t="str">
        <f t="shared" si="2"/>
        <v>T13_3</v>
      </c>
      <c r="W39" s="154" t="str">
        <f t="shared" si="2"/>
        <v>T13_1</v>
      </c>
    </row>
    <row r="40" spans="19:23" ht="15" thickBot="1">
      <c r="S40" s="1536"/>
      <c r="T40" s="168"/>
      <c r="U40" s="162" t="str">
        <f t="shared" si="3"/>
        <v>T15_2</v>
      </c>
      <c r="V40" s="155" t="str">
        <f t="shared" si="2"/>
        <v>T15_3</v>
      </c>
      <c r="W40" s="156" t="str">
        <f t="shared" si="2"/>
        <v>T15_1</v>
      </c>
    </row>
    <row r="41" spans="19:23">
      <c r="S41" s="1536"/>
      <c r="T41" s="172"/>
      <c r="U41" s="163" t="str">
        <f t="shared" si="3"/>
        <v>T10_2</v>
      </c>
      <c r="V41" s="164" t="str">
        <f t="shared" si="2"/>
        <v>T10_3</v>
      </c>
      <c r="W41" s="165" t="str">
        <f t="shared" si="2"/>
        <v>T10_1</v>
      </c>
    </row>
    <row r="42" spans="19:23">
      <c r="S42" s="1536"/>
      <c r="T42" s="167"/>
      <c r="U42" s="161" t="str">
        <f t="shared" si="3"/>
        <v>T12_2</v>
      </c>
      <c r="V42" s="150" t="str">
        <f t="shared" si="2"/>
        <v>T12_3</v>
      </c>
      <c r="W42" s="154" t="str">
        <f t="shared" si="2"/>
        <v>T12_1</v>
      </c>
    </row>
    <row r="43" spans="19:23">
      <c r="S43" s="1536"/>
      <c r="T43" s="167"/>
      <c r="U43" s="161" t="str">
        <f t="shared" si="3"/>
        <v>T14_2</v>
      </c>
      <c r="V43" s="150" t="str">
        <f t="shared" si="2"/>
        <v>T14_3</v>
      </c>
      <c r="W43" s="154" t="str">
        <f t="shared" si="2"/>
        <v>T14_1</v>
      </c>
    </row>
    <row r="44" spans="19:23">
      <c r="S44" s="1536"/>
      <c r="T44" s="167"/>
      <c r="U44" s="161" t="str">
        <f t="shared" si="3"/>
        <v>T2_2</v>
      </c>
      <c r="V44" s="150" t="str">
        <f t="shared" si="2"/>
        <v>T2_3</v>
      </c>
      <c r="W44" s="154" t="str">
        <f t="shared" si="2"/>
        <v>T2_1</v>
      </c>
    </row>
    <row r="45" spans="19:23" ht="15" thickBot="1">
      <c r="S45" s="1536"/>
      <c r="T45" s="171"/>
      <c r="U45" s="169" t="str">
        <f t="shared" si="3"/>
        <v>T4_2</v>
      </c>
      <c r="V45" s="151" t="str">
        <f t="shared" si="2"/>
        <v>T4_3</v>
      </c>
      <c r="W45" s="170" t="str">
        <f t="shared" si="2"/>
        <v>T4_1</v>
      </c>
    </row>
    <row r="46" spans="19:23">
      <c r="S46" s="1536"/>
      <c r="T46" s="166"/>
      <c r="U46" s="160" t="str">
        <f t="shared" si="3"/>
        <v>T7_2</v>
      </c>
      <c r="V46" s="152" t="str">
        <f t="shared" si="2"/>
        <v>T7_3</v>
      </c>
      <c r="W46" s="153" t="str">
        <f t="shared" si="2"/>
        <v>T7_1</v>
      </c>
    </row>
    <row r="47" spans="19:23">
      <c r="S47" s="1536"/>
      <c r="T47" s="167"/>
      <c r="U47" s="161" t="str">
        <f t="shared" si="3"/>
        <v>T9_2</v>
      </c>
      <c r="V47" s="150" t="str">
        <f t="shared" si="2"/>
        <v>T9_3</v>
      </c>
      <c r="W47" s="154" t="str">
        <f t="shared" si="2"/>
        <v>T9_1</v>
      </c>
    </row>
    <row r="48" spans="19:23">
      <c r="S48" s="1536"/>
      <c r="T48" s="167"/>
      <c r="U48" s="161" t="str">
        <f t="shared" si="3"/>
        <v>T11_2</v>
      </c>
      <c r="V48" s="150" t="str">
        <f t="shared" si="2"/>
        <v>T11_3</v>
      </c>
      <c r="W48" s="154" t="str">
        <f t="shared" si="2"/>
        <v>T11_1</v>
      </c>
    </row>
    <row r="49" spans="19:23">
      <c r="S49" s="1536"/>
      <c r="T49" s="167"/>
      <c r="U49" s="161" t="str">
        <f t="shared" si="3"/>
        <v>T6_2</v>
      </c>
      <c r="V49" s="150" t="str">
        <f t="shared" si="2"/>
        <v>T6_3</v>
      </c>
      <c r="W49" s="154" t="str">
        <f t="shared" si="2"/>
        <v>T6_1</v>
      </c>
    </row>
    <row r="50" spans="19:23" ht="15" thickBot="1">
      <c r="S50" s="1537"/>
      <c r="T50" s="168"/>
      <c r="U50" s="162" t="str">
        <f t="shared" si="3"/>
        <v>T8_2</v>
      </c>
      <c r="V50" s="155" t="str">
        <f t="shared" si="2"/>
        <v>T8_3</v>
      </c>
      <c r="W50" s="156" t="str">
        <f t="shared" si="2"/>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H66"/>
  <sheetViews>
    <sheetView zoomScale="80" zoomScaleNormal="80" workbookViewId="0">
      <selection activeCell="E42" sqref="E42"/>
    </sheetView>
  </sheetViews>
  <sheetFormatPr baseColWidth="10" defaultColWidth="11.453125" defaultRowHeight="14.5"/>
  <cols>
    <col min="1" max="1" width="4.54296875" style="173" bestFit="1" customWidth="1"/>
    <col min="2" max="3" width="40.54296875" style="174" customWidth="1"/>
    <col min="4" max="4" width="2.26953125" style="174" bestFit="1" customWidth="1"/>
    <col min="5" max="5" width="11.453125" style="175"/>
    <col min="6" max="7" width="11.453125" style="176"/>
    <col min="8" max="8" width="11.453125" style="177"/>
    <col min="9" max="16384" width="11.453125" style="178"/>
  </cols>
  <sheetData>
    <row r="1" spans="1:4">
      <c r="A1" s="284" t="s">
        <v>277</v>
      </c>
      <c r="B1" s="285" t="s">
        <v>83</v>
      </c>
      <c r="C1" s="286"/>
      <c r="D1" s="287"/>
    </row>
    <row r="2" spans="1:4">
      <c r="A2" s="288" t="s">
        <v>145</v>
      </c>
      <c r="B2" s="289" t="s">
        <v>278</v>
      </c>
      <c r="C2" s="289"/>
      <c r="D2" s="290"/>
    </row>
    <row r="3" spans="1:4">
      <c r="A3" s="288" t="s">
        <v>300</v>
      </c>
      <c r="B3" s="289" t="s">
        <v>301</v>
      </c>
      <c r="C3" s="289"/>
      <c r="D3" s="290"/>
    </row>
    <row r="4" spans="1:4" ht="84">
      <c r="A4" s="291" t="s">
        <v>305</v>
      </c>
      <c r="B4" s="292" t="s">
        <v>306</v>
      </c>
      <c r="C4" s="352" t="s">
        <v>304</v>
      </c>
      <c r="D4" s="293" t="s">
        <v>6</v>
      </c>
    </row>
    <row r="5" spans="1:4" ht="94.5">
      <c r="A5" s="291" t="s">
        <v>311</v>
      </c>
      <c r="B5" s="292" t="s">
        <v>312</v>
      </c>
      <c r="C5" s="292" t="s">
        <v>313</v>
      </c>
      <c r="D5" s="293" t="s">
        <v>7</v>
      </c>
    </row>
    <row r="6" spans="1:4" ht="63">
      <c r="A6" s="291" t="s">
        <v>320</v>
      </c>
      <c r="B6" s="292" t="s">
        <v>321</v>
      </c>
      <c r="C6" s="292" t="s">
        <v>322</v>
      </c>
      <c r="D6" s="293" t="s">
        <v>7</v>
      </c>
    </row>
    <row r="7" spans="1:4">
      <c r="A7" s="288" t="s">
        <v>329</v>
      </c>
      <c r="B7" s="289" t="s">
        <v>330</v>
      </c>
      <c r="C7" s="289"/>
      <c r="D7" s="290"/>
    </row>
    <row r="8" spans="1:4" ht="31.5">
      <c r="A8" s="291" t="s">
        <v>331</v>
      </c>
      <c r="B8" s="292" t="s">
        <v>332</v>
      </c>
      <c r="C8" s="1202" t="s">
        <v>333</v>
      </c>
      <c r="D8" s="293" t="s">
        <v>6</v>
      </c>
    </row>
    <row r="9" spans="1:4">
      <c r="A9" s="291" t="s">
        <v>334</v>
      </c>
      <c r="B9" s="292" t="s">
        <v>335</v>
      </c>
      <c r="C9" s="1203"/>
      <c r="D9" s="293" t="s">
        <v>6</v>
      </c>
    </row>
    <row r="10" spans="1:4" ht="21">
      <c r="A10" s="291" t="s">
        <v>336</v>
      </c>
      <c r="B10" s="292" t="s">
        <v>337</v>
      </c>
      <c r="C10" s="1203"/>
      <c r="D10" s="293" t="s">
        <v>6</v>
      </c>
    </row>
    <row r="11" spans="1:4">
      <c r="A11" s="291" t="s">
        <v>338</v>
      </c>
      <c r="B11" s="292" t="s">
        <v>339</v>
      </c>
      <c r="C11" s="1204"/>
      <c r="D11" s="293" t="s">
        <v>6</v>
      </c>
    </row>
    <row r="12" spans="1:4">
      <c r="A12"/>
      <c r="B12"/>
      <c r="C12"/>
      <c r="D12"/>
    </row>
    <row r="13" spans="1:4">
      <c r="A13" s="295" t="s">
        <v>340</v>
      </c>
      <c r="B13" s="296" t="s">
        <v>82</v>
      </c>
      <c r="C13" s="297"/>
      <c r="D13" s="298"/>
    </row>
    <row r="14" spans="1:4">
      <c r="A14" s="299" t="s">
        <v>184</v>
      </c>
      <c r="B14" s="300" t="s">
        <v>341</v>
      </c>
      <c r="C14" s="300"/>
      <c r="D14" s="301"/>
    </row>
    <row r="15" spans="1:4">
      <c r="A15" s="302" t="s">
        <v>342</v>
      </c>
      <c r="B15" s="303" t="s">
        <v>343</v>
      </c>
      <c r="C15" s="1205" t="s">
        <v>344</v>
      </c>
      <c r="D15" s="304" t="s">
        <v>6</v>
      </c>
    </row>
    <row r="16" spans="1:4">
      <c r="A16" s="302" t="s">
        <v>345</v>
      </c>
      <c r="B16" s="303" t="s">
        <v>346</v>
      </c>
      <c r="C16" s="1206"/>
      <c r="D16" s="304" t="s">
        <v>6</v>
      </c>
    </row>
    <row r="17" spans="1:4">
      <c r="A17" s="302" t="s">
        <v>347</v>
      </c>
      <c r="B17" s="303" t="s">
        <v>348</v>
      </c>
      <c r="C17" s="1206"/>
      <c r="D17" s="304" t="s">
        <v>6</v>
      </c>
    </row>
    <row r="18" spans="1:4">
      <c r="A18" s="302" t="s">
        <v>349</v>
      </c>
      <c r="B18" s="303" t="s">
        <v>350</v>
      </c>
      <c r="C18" s="1207"/>
      <c r="D18" s="304" t="s">
        <v>6</v>
      </c>
    </row>
    <row r="19" spans="1:4">
      <c r="A19" s="299" t="s">
        <v>185</v>
      </c>
      <c r="B19" s="300" t="s">
        <v>351</v>
      </c>
      <c r="C19" s="300"/>
      <c r="D19" s="301"/>
    </row>
    <row r="20" spans="1:4" ht="31.5">
      <c r="A20" s="302" t="s">
        <v>352</v>
      </c>
      <c r="B20" s="303" t="s">
        <v>353</v>
      </c>
      <c r="C20" s="303" t="s">
        <v>354</v>
      </c>
      <c r="D20" s="304" t="s">
        <v>6</v>
      </c>
    </row>
    <row r="21" spans="1:4">
      <c r="A21" s="302" t="s">
        <v>355</v>
      </c>
      <c r="B21" s="303" t="s">
        <v>356</v>
      </c>
      <c r="C21" s="1205" t="s">
        <v>357</v>
      </c>
      <c r="D21" s="304" t="s">
        <v>7</v>
      </c>
    </row>
    <row r="22" spans="1:4">
      <c r="A22" s="302" t="s">
        <v>358</v>
      </c>
      <c r="B22" s="303" t="s">
        <v>359</v>
      </c>
      <c r="C22" s="1207"/>
      <c r="D22" s="304" t="s">
        <v>7</v>
      </c>
    </row>
    <row r="23" spans="1:4" ht="52.5">
      <c r="A23" s="302" t="s">
        <v>372</v>
      </c>
      <c r="B23" s="303" t="s">
        <v>373</v>
      </c>
      <c r="C23" s="303" t="s">
        <v>374</v>
      </c>
      <c r="D23" s="304" t="s">
        <v>7</v>
      </c>
    </row>
    <row r="24" spans="1:4" ht="52.5">
      <c r="A24" s="302" t="s">
        <v>375</v>
      </c>
      <c r="B24" s="303" t="s">
        <v>376</v>
      </c>
      <c r="C24" s="303" t="s">
        <v>377</v>
      </c>
      <c r="D24" s="304" t="s">
        <v>6</v>
      </c>
    </row>
    <row r="25" spans="1:4" ht="73.5">
      <c r="A25" s="302" t="s">
        <v>378</v>
      </c>
      <c r="B25" s="303" t="s">
        <v>379</v>
      </c>
      <c r="C25" s="303" t="s">
        <v>380</v>
      </c>
      <c r="D25" s="304" t="s">
        <v>7</v>
      </c>
    </row>
    <row r="26" spans="1:4" ht="31.5">
      <c r="A26" s="305" t="s">
        <v>395</v>
      </c>
      <c r="B26" s="303" t="s">
        <v>396</v>
      </c>
      <c r="C26" s="303" t="s">
        <v>397</v>
      </c>
      <c r="D26" s="304" t="s">
        <v>7</v>
      </c>
    </row>
    <row r="27" spans="1:4">
      <c r="A27" s="299" t="s">
        <v>401</v>
      </c>
      <c r="B27" s="300" t="s">
        <v>402</v>
      </c>
      <c r="C27" s="300"/>
      <c r="D27" s="301"/>
    </row>
    <row r="28" spans="1:4" ht="31.5">
      <c r="A28" s="302" t="s">
        <v>406</v>
      </c>
      <c r="B28" s="303" t="s">
        <v>407</v>
      </c>
      <c r="C28" s="303" t="s">
        <v>408</v>
      </c>
      <c r="D28" s="304" t="s">
        <v>6</v>
      </c>
    </row>
    <row r="29" spans="1:4" ht="31.5">
      <c r="A29" s="302" t="s">
        <v>409</v>
      </c>
      <c r="B29" s="303" t="s">
        <v>410</v>
      </c>
      <c r="C29" s="303"/>
      <c r="D29" s="304" t="s">
        <v>6</v>
      </c>
    </row>
    <row r="30" spans="1:4">
      <c r="A30" s="281"/>
      <c r="B30" s="282"/>
      <c r="C30" s="282"/>
      <c r="D30" s="283"/>
    </row>
    <row r="31" spans="1:4">
      <c r="A31" s="306" t="s">
        <v>411</v>
      </c>
      <c r="B31" s="307" t="s">
        <v>84</v>
      </c>
      <c r="C31" s="308"/>
      <c r="D31" s="308"/>
    </row>
    <row r="32" spans="1:4">
      <c r="A32" s="309" t="s">
        <v>146</v>
      </c>
      <c r="B32" s="310" t="s">
        <v>412</v>
      </c>
      <c r="C32" s="310"/>
      <c r="D32" s="311"/>
    </row>
    <row r="33" spans="1:4" ht="42">
      <c r="A33" s="312" t="s">
        <v>416</v>
      </c>
      <c r="B33" s="313" t="s">
        <v>417</v>
      </c>
      <c r="C33" s="313" t="s">
        <v>418</v>
      </c>
      <c r="D33" s="314" t="s">
        <v>7</v>
      </c>
    </row>
    <row r="34" spans="1:4" ht="42">
      <c r="A34" s="312" t="s">
        <v>419</v>
      </c>
      <c r="B34" s="313" t="s">
        <v>420</v>
      </c>
      <c r="C34" s="313" t="s">
        <v>421</v>
      </c>
      <c r="D34" s="314" t="s">
        <v>7</v>
      </c>
    </row>
    <row r="35" spans="1:4" ht="63">
      <c r="A35" s="312" t="s">
        <v>425</v>
      </c>
      <c r="B35" s="313" t="s">
        <v>426</v>
      </c>
      <c r="C35" s="313" t="s">
        <v>427</v>
      </c>
      <c r="D35" s="314" t="s">
        <v>7</v>
      </c>
    </row>
    <row r="36" spans="1:4">
      <c r="A36" s="309" t="s">
        <v>163</v>
      </c>
      <c r="B36" s="310" t="s">
        <v>428</v>
      </c>
      <c r="C36" s="310"/>
      <c r="D36" s="311"/>
    </row>
    <row r="37" spans="1:4" ht="21">
      <c r="A37" s="312" t="s">
        <v>437</v>
      </c>
      <c r="B37" s="313" t="s">
        <v>438</v>
      </c>
      <c r="C37" s="351" t="s">
        <v>439</v>
      </c>
      <c r="D37" s="314" t="s">
        <v>6</v>
      </c>
    </row>
    <row r="38" spans="1:4" ht="21">
      <c r="A38" s="312" t="s">
        <v>448</v>
      </c>
      <c r="B38" s="313" t="s">
        <v>449</v>
      </c>
      <c r="C38" s="1221" t="s">
        <v>450</v>
      </c>
      <c r="D38" s="314" t="s">
        <v>7</v>
      </c>
    </row>
    <row r="39" spans="1:4" ht="21">
      <c r="A39" s="312" t="s">
        <v>451</v>
      </c>
      <c r="B39" s="313" t="s">
        <v>452</v>
      </c>
      <c r="C39" s="1222"/>
      <c r="D39" s="314" t="s">
        <v>7</v>
      </c>
    </row>
    <row r="40" spans="1:4">
      <c r="A40" s="309" t="s">
        <v>453</v>
      </c>
      <c r="B40" s="310" t="s">
        <v>454</v>
      </c>
      <c r="C40" s="310"/>
      <c r="D40" s="311"/>
    </row>
    <row r="41" spans="1:4" ht="52.5">
      <c r="A41" s="312" t="s">
        <v>455</v>
      </c>
      <c r="B41" s="313" t="s">
        <v>456</v>
      </c>
      <c r="C41" s="313" t="s">
        <v>457</v>
      </c>
      <c r="D41" s="314" t="s">
        <v>6</v>
      </c>
    </row>
    <row r="42" spans="1:4" ht="63">
      <c r="A42" s="312" t="s">
        <v>458</v>
      </c>
      <c r="B42" s="313" t="s">
        <v>459</v>
      </c>
      <c r="C42" s="313" t="s">
        <v>460</v>
      </c>
      <c r="D42" s="314" t="s">
        <v>7</v>
      </c>
    </row>
    <row r="43" spans="1:4" ht="52.5">
      <c r="A43" s="312" t="s">
        <v>461</v>
      </c>
      <c r="B43" s="313" t="s">
        <v>462</v>
      </c>
      <c r="C43" s="313" t="s">
        <v>463</v>
      </c>
      <c r="D43" s="314" t="s">
        <v>7</v>
      </c>
    </row>
    <row r="44" spans="1:4">
      <c r="A44" s="281"/>
      <c r="B44" s="282"/>
      <c r="C44" s="315"/>
      <c r="D44" s="283"/>
    </row>
    <row r="45" spans="1:4">
      <c r="A45" s="316" t="s">
        <v>464</v>
      </c>
      <c r="B45" s="317" t="s">
        <v>85</v>
      </c>
      <c r="C45" s="318"/>
      <c r="D45" s="318"/>
    </row>
    <row r="46" spans="1:4">
      <c r="A46" s="319" t="s">
        <v>465</v>
      </c>
      <c r="B46" s="320" t="s">
        <v>466</v>
      </c>
      <c r="C46" s="282"/>
      <c r="D46" s="283"/>
    </row>
    <row r="47" spans="1:4">
      <c r="A47" s="319" t="s">
        <v>474</v>
      </c>
      <c r="B47" s="320" t="s">
        <v>475</v>
      </c>
      <c r="C47" s="282"/>
      <c r="D47" s="283"/>
    </row>
    <row r="48" spans="1:4">
      <c r="A48" s="321" t="s">
        <v>476</v>
      </c>
      <c r="B48" s="322" t="s">
        <v>477</v>
      </c>
      <c r="C48" s="322"/>
      <c r="D48" s="323" t="s">
        <v>6</v>
      </c>
    </row>
    <row r="49" spans="1:4" ht="21">
      <c r="A49" s="321" t="s">
        <v>486</v>
      </c>
      <c r="B49" s="322" t="s">
        <v>487</v>
      </c>
      <c r="C49" s="322"/>
      <c r="D49" s="323" t="s">
        <v>7</v>
      </c>
    </row>
    <row r="50" spans="1:4">
      <c r="A50" s="319" t="s">
        <v>488</v>
      </c>
      <c r="B50" s="320" t="s">
        <v>489</v>
      </c>
      <c r="C50" s="282"/>
      <c r="D50" s="283"/>
    </row>
    <row r="51" spans="1:4" ht="21">
      <c r="A51" s="321" t="s">
        <v>492</v>
      </c>
      <c r="B51" s="322" t="s">
        <v>493</v>
      </c>
      <c r="C51" s="322"/>
      <c r="D51" s="323" t="s">
        <v>7</v>
      </c>
    </row>
    <row r="52" spans="1:4" ht="42">
      <c r="A52" s="321" t="s">
        <v>494</v>
      </c>
      <c r="B52" s="322" t="s">
        <v>495</v>
      </c>
      <c r="C52" s="322" t="s">
        <v>496</v>
      </c>
      <c r="D52" s="323" t="s">
        <v>7</v>
      </c>
    </row>
    <row r="53" spans="1:4">
      <c r="A53" s="281"/>
      <c r="B53" s="282"/>
      <c r="C53" s="282"/>
      <c r="D53" s="283"/>
    </row>
    <row r="54" spans="1:4">
      <c r="A54" s="324" t="s">
        <v>502</v>
      </c>
      <c r="B54" s="325" t="s">
        <v>86</v>
      </c>
      <c r="C54" s="326"/>
      <c r="D54" s="326"/>
    </row>
    <row r="55" spans="1:4">
      <c r="A55" s="327" t="s">
        <v>503</v>
      </c>
      <c r="B55" s="328" t="s">
        <v>504</v>
      </c>
      <c r="C55" s="282"/>
      <c r="D55" s="283"/>
    </row>
    <row r="56" spans="1:4" ht="21">
      <c r="A56" s="329" t="s">
        <v>514</v>
      </c>
      <c r="B56" s="330" t="s">
        <v>515</v>
      </c>
      <c r="C56" s="330" t="s">
        <v>516</v>
      </c>
      <c r="D56" s="331" t="s">
        <v>7</v>
      </c>
    </row>
    <row r="57" spans="1:4" ht="21">
      <c r="A57" s="329" t="s">
        <v>519</v>
      </c>
      <c r="B57" s="330" t="s">
        <v>520</v>
      </c>
      <c r="C57" s="330"/>
      <c r="D57" s="331"/>
    </row>
    <row r="58" spans="1:4">
      <c r="A58" s="327" t="s">
        <v>521</v>
      </c>
      <c r="B58" s="328" t="s">
        <v>522</v>
      </c>
      <c r="C58" s="282"/>
      <c r="D58" s="282"/>
    </row>
    <row r="59" spans="1:4" ht="63">
      <c r="A59" s="329" t="s">
        <v>531</v>
      </c>
      <c r="B59" s="330" t="s">
        <v>532</v>
      </c>
      <c r="C59" s="330" t="s">
        <v>533</v>
      </c>
      <c r="D59" s="331" t="s">
        <v>7</v>
      </c>
    </row>
    <row r="60" spans="1:4" ht="31.5">
      <c r="A60" s="329" t="s">
        <v>534</v>
      </c>
      <c r="B60" s="330" t="s">
        <v>535</v>
      </c>
      <c r="C60" s="330" t="s">
        <v>536</v>
      </c>
      <c r="D60" s="331" t="s">
        <v>6</v>
      </c>
    </row>
    <row r="61" spans="1:4">
      <c r="A61" s="281"/>
      <c r="B61" s="282"/>
      <c r="C61" s="282"/>
      <c r="D61" s="283"/>
    </row>
    <row r="62" spans="1:4">
      <c r="A62" s="332" t="s">
        <v>537</v>
      </c>
      <c r="B62" s="333" t="s">
        <v>538</v>
      </c>
      <c r="C62" s="334"/>
      <c r="D62" s="335"/>
    </row>
    <row r="63" spans="1:4">
      <c r="A63" s="336" t="s">
        <v>539</v>
      </c>
      <c r="B63" s="337" t="s">
        <v>540</v>
      </c>
      <c r="C63" s="282"/>
      <c r="D63" s="283"/>
    </row>
    <row r="64" spans="1:4">
      <c r="A64" s="338" t="s">
        <v>541</v>
      </c>
      <c r="B64" s="339" t="s">
        <v>542</v>
      </c>
      <c r="C64" s="339"/>
      <c r="D64" s="340" t="s">
        <v>6</v>
      </c>
    </row>
    <row r="65" spans="1:4">
      <c r="A65" s="336" t="s">
        <v>543</v>
      </c>
      <c r="B65" s="337" t="s">
        <v>544</v>
      </c>
      <c r="C65" s="282"/>
      <c r="D65" s="283"/>
    </row>
    <row r="66" spans="1:4" ht="42">
      <c r="A66" s="341" t="s">
        <v>545</v>
      </c>
      <c r="B66" s="339" t="s">
        <v>546</v>
      </c>
      <c r="C66" s="339" t="s">
        <v>547</v>
      </c>
      <c r="D66" s="340" t="s">
        <v>6</v>
      </c>
    </row>
  </sheetData>
  <mergeCells count="4">
    <mergeCell ref="C21:C22"/>
    <mergeCell ref="C38:C39"/>
    <mergeCell ref="C8:C11"/>
    <mergeCell ref="C15:C18"/>
  </mergeCells>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S95"/>
  <sheetViews>
    <sheetView zoomScale="60" zoomScaleNormal="100" workbookViewId="0">
      <pane xSplit="4" ySplit="1" topLeftCell="E24" activePane="bottomRight" state="frozenSplit"/>
      <selection pane="topRight" activeCell="J1" sqref="J1"/>
      <selection pane="bottomLeft" activeCell="A6" sqref="A6"/>
      <selection pane="bottomRight" activeCell="N29" sqref="N29"/>
    </sheetView>
  </sheetViews>
  <sheetFormatPr baseColWidth="10" defaultColWidth="11.453125" defaultRowHeight="13"/>
  <cols>
    <col min="1" max="1" width="4.81640625" style="273" customWidth="1"/>
    <col min="2" max="4" width="10" style="273" customWidth="1"/>
    <col min="5" max="5" width="20.54296875" style="192" customWidth="1"/>
    <col min="6" max="6" width="28.81640625" style="192" customWidth="1"/>
    <col min="7" max="7" width="49.453125" style="192" customWidth="1"/>
    <col min="8" max="10" width="17" style="192" customWidth="1"/>
    <col min="11" max="11" width="17" style="205" customWidth="1"/>
    <col min="12" max="13" width="6.453125" style="192" customWidth="1"/>
    <col min="14" max="14" width="20.81640625" style="273" customWidth="1"/>
    <col min="15" max="16384" width="11.453125" style="192"/>
  </cols>
  <sheetData>
    <row r="1" spans="1:14" s="191" customFormat="1" ht="13.5" thickBot="1">
      <c r="A1" s="274" t="s">
        <v>74</v>
      </c>
      <c r="B1" s="202"/>
      <c r="C1" s="202"/>
      <c r="D1" s="190" t="s">
        <v>71</v>
      </c>
      <c r="E1" s="276" t="s">
        <v>68</v>
      </c>
      <c r="F1" s="229" t="s">
        <v>101</v>
      </c>
      <c r="G1" s="189" t="s">
        <v>77</v>
      </c>
      <c r="H1" s="229" t="s">
        <v>569</v>
      </c>
      <c r="I1" s="277" t="s">
        <v>76</v>
      </c>
      <c r="J1" s="200" t="s">
        <v>214</v>
      </c>
      <c r="K1" s="230" t="s">
        <v>73</v>
      </c>
      <c r="N1" s="275"/>
    </row>
    <row r="2" spans="1:14" ht="15" customHeight="1" thickBot="1">
      <c r="A2" s="269">
        <f>0</f>
        <v>0</v>
      </c>
      <c r="B2" s="257">
        <v>45166</v>
      </c>
      <c r="C2" s="258">
        <f>B2+6</f>
        <v>45172</v>
      </c>
      <c r="D2" s="356" t="str">
        <f>CONCATENATE(TEXT(B2,"JJ/MM/AA"),CHAR(10),"au",CHAR(10),TEXT(C2,"JJ/MM/AA"))</f>
        <v>28/08/23
au
03/09/23</v>
      </c>
      <c r="E2" s="357"/>
      <c r="F2" s="358"/>
      <c r="G2" s="358"/>
      <c r="H2" s="358"/>
      <c r="I2" s="358"/>
      <c r="J2" s="358"/>
      <c r="K2" s="573"/>
      <c r="L2" s="192">
        <f t="shared" ref="L2:L30" si="0">L3+7</f>
        <v>217</v>
      </c>
      <c r="M2" s="192">
        <v>216</v>
      </c>
    </row>
    <row r="3" spans="1:14" ht="39">
      <c r="A3" s="193">
        <f t="shared" ref="A3:A8" si="1">A2+1</f>
        <v>1</v>
      </c>
      <c r="B3" s="194">
        <f>B2+7</f>
        <v>45173</v>
      </c>
      <c r="C3" s="231">
        <f>B3+6</f>
        <v>45179</v>
      </c>
      <c r="D3" s="377" t="str">
        <f t="shared" ref="D3:D45" si="2">CONCATENATE(TEXT(B3,"JJ/MM/AA"),CHAR(10),"au",CHAR(10),TEXT(C3,"JJ/MM/AA"))</f>
        <v>04/09/23
au
10/09/23</v>
      </c>
      <c r="E3" s="679" t="str">
        <f>TRI_Semestre!A1</f>
        <v>Cycle 1 - Modélisation multiphysique des systèmes</v>
      </c>
      <c r="F3" s="682" t="str">
        <f>Cycle_01!F2</f>
        <v>Comment proposer des modèles de comportement ou de connaissances puis les valider ?</v>
      </c>
      <c r="G3" s="685" t="str">
        <f>TRI_Semestre!A2</f>
        <v xml:space="preserve">Caractériser un constituant de la chaine de puissance.
Compléter un modèle multiphysique.
Associer un modèle aux composants des chaines fonctionnelles.
Simplifier un modèle.
Résoudre numériquement une équation ou un système d'équations. </v>
      </c>
      <c r="H3" s="378"/>
      <c r="I3" s="378"/>
      <c r="J3" s="604"/>
      <c r="K3" s="593" t="s">
        <v>666</v>
      </c>
      <c r="L3" s="192">
        <f t="shared" si="0"/>
        <v>210</v>
      </c>
      <c r="M3" s="192">
        <f>M2-7</f>
        <v>209</v>
      </c>
    </row>
    <row r="4" spans="1:14" ht="31.5">
      <c r="A4" s="193">
        <f t="shared" si="1"/>
        <v>2</v>
      </c>
      <c r="B4" s="194">
        <f t="shared" ref="B4:B45" si="3">B3+7</f>
        <v>45180</v>
      </c>
      <c r="C4" s="231">
        <f t="shared" ref="C4:C45" si="4">B4+6</f>
        <v>45186</v>
      </c>
      <c r="D4" s="379" t="str">
        <f t="shared" si="2"/>
        <v>11/09/23
au
17/09/23</v>
      </c>
      <c r="E4" s="680"/>
      <c r="F4" s="683"/>
      <c r="G4" s="686"/>
      <c r="H4" s="380" t="s">
        <v>697</v>
      </c>
      <c r="I4" s="380"/>
      <c r="J4" s="605"/>
      <c r="K4" s="381"/>
      <c r="L4" s="192">
        <f t="shared" si="0"/>
        <v>203</v>
      </c>
      <c r="M4" s="192">
        <f t="shared" ref="M4:M30" si="5">M5+7</f>
        <v>197</v>
      </c>
    </row>
    <row r="5" spans="1:14" ht="39.5" thickBot="1">
      <c r="A5" s="193">
        <f t="shared" si="1"/>
        <v>3</v>
      </c>
      <c r="B5" s="194">
        <f t="shared" si="3"/>
        <v>45187</v>
      </c>
      <c r="C5" s="231">
        <f t="shared" si="4"/>
        <v>45193</v>
      </c>
      <c r="D5" s="382" t="str">
        <f t="shared" si="2"/>
        <v>18/09/23
au
24/09/23</v>
      </c>
      <c r="E5" s="681"/>
      <c r="F5" s="684"/>
      <c r="G5" s="687"/>
      <c r="H5" s="383" t="s">
        <v>698</v>
      </c>
      <c r="I5" s="383"/>
      <c r="J5" s="383"/>
      <c r="K5" s="384" t="s">
        <v>667</v>
      </c>
      <c r="L5" s="192">
        <f t="shared" si="0"/>
        <v>196</v>
      </c>
      <c r="M5" s="192">
        <f t="shared" si="5"/>
        <v>190</v>
      </c>
    </row>
    <row r="6" spans="1:14" ht="31.5" customHeight="1">
      <c r="A6" s="193">
        <f t="shared" si="1"/>
        <v>4</v>
      </c>
      <c r="B6" s="194">
        <f t="shared" si="3"/>
        <v>45194</v>
      </c>
      <c r="C6" s="231">
        <f t="shared" si="4"/>
        <v>45200</v>
      </c>
      <c r="D6" s="385" t="str">
        <f t="shared" si="2"/>
        <v>25/09/23
au
01/10/23</v>
      </c>
      <c r="E6" s="694" t="str">
        <f>TRI_Semestre!A9</f>
        <v>Cycle 2 - Modélisation des systèmes mécaniques dans le but de choisir les actionneurs</v>
      </c>
      <c r="F6" s="696" t="str">
        <f>Cycle_02!F2</f>
        <v>Comment dimensionner (c'est-à-dire choisir le couple/vitesse de rotation ou effort/vitesse de translation) des actionneurs ?</v>
      </c>
      <c r="G6" s="698" t="str">
        <f>TRI_Semestre!A10</f>
        <v>Déterminer les caractéristiques d'un solide ou d'un ensemble de solides indéformables.
Modifier un modèle pour le rendre isostatique.
Proposer une démarche permettant la détermination d’une action mécanique inconnue ou d'une loi de mouvement.
Déterminer les actions mécaniques en dynamique dans le cas où le mouvement est imposé.</v>
      </c>
      <c r="H6" s="386"/>
      <c r="I6" s="386"/>
      <c r="J6" s="386"/>
      <c r="K6" s="387"/>
      <c r="L6" s="192">
        <f t="shared" si="0"/>
        <v>189</v>
      </c>
      <c r="M6" s="192">
        <f t="shared" si="5"/>
        <v>183</v>
      </c>
    </row>
    <row r="7" spans="1:14" ht="32" thickBot="1">
      <c r="A7" s="193">
        <f t="shared" si="1"/>
        <v>5</v>
      </c>
      <c r="B7" s="194">
        <f t="shared" si="3"/>
        <v>45201</v>
      </c>
      <c r="C7" s="231">
        <f t="shared" si="4"/>
        <v>45207</v>
      </c>
      <c r="D7" s="388" t="str">
        <f t="shared" si="2"/>
        <v>02/10/23
au
08/10/23</v>
      </c>
      <c r="E7" s="695"/>
      <c r="F7" s="697"/>
      <c r="G7" s="699"/>
      <c r="H7" s="389" t="s">
        <v>671</v>
      </c>
      <c r="I7" s="389"/>
      <c r="J7" s="389" t="s">
        <v>670</v>
      </c>
      <c r="K7" s="390" t="s">
        <v>667</v>
      </c>
      <c r="L7" s="192">
        <f t="shared" si="0"/>
        <v>182</v>
      </c>
      <c r="M7" s="192">
        <f t="shared" si="5"/>
        <v>176</v>
      </c>
    </row>
    <row r="8" spans="1:14" ht="31.5">
      <c r="A8" s="193">
        <f t="shared" si="1"/>
        <v>6</v>
      </c>
      <c r="B8" s="194">
        <f t="shared" si="3"/>
        <v>45208</v>
      </c>
      <c r="C8" s="231">
        <f t="shared" si="4"/>
        <v>45214</v>
      </c>
      <c r="D8" s="388" t="str">
        <f t="shared" si="2"/>
        <v>09/10/23
au
15/10/23</v>
      </c>
      <c r="E8" s="694"/>
      <c r="F8" s="696"/>
      <c r="G8" s="698"/>
      <c r="H8" s="601"/>
      <c r="I8" s="389"/>
      <c r="J8" s="389"/>
      <c r="K8" s="390"/>
      <c r="L8" s="192">
        <f t="shared" si="0"/>
        <v>175</v>
      </c>
      <c r="M8" s="192">
        <f t="shared" si="5"/>
        <v>169</v>
      </c>
    </row>
    <row r="9" spans="1:14" ht="32" thickBot="1">
      <c r="A9" s="193">
        <v>7</v>
      </c>
      <c r="B9" s="194">
        <f t="shared" si="3"/>
        <v>45215</v>
      </c>
      <c r="C9" s="194">
        <f t="shared" si="4"/>
        <v>45221</v>
      </c>
      <c r="D9" s="391" t="str">
        <f t="shared" si="2"/>
        <v>16/10/23
au
22/10/23</v>
      </c>
      <c r="E9" s="695"/>
      <c r="F9" s="697"/>
      <c r="G9" s="699"/>
      <c r="H9" s="392"/>
      <c r="I9" s="392"/>
      <c r="J9" s="392"/>
      <c r="K9" s="232" t="s">
        <v>667</v>
      </c>
      <c r="L9" s="192">
        <f t="shared" si="0"/>
        <v>168</v>
      </c>
      <c r="M9" s="192">
        <f t="shared" si="5"/>
        <v>162</v>
      </c>
      <c r="N9" s="273" t="s">
        <v>656</v>
      </c>
    </row>
    <row r="10" spans="1:14" ht="31.5">
      <c r="A10" s="193"/>
      <c r="B10" s="194">
        <f t="shared" si="3"/>
        <v>45222</v>
      </c>
      <c r="C10" s="231">
        <f t="shared" si="4"/>
        <v>45228</v>
      </c>
      <c r="D10" s="355" t="str">
        <f t="shared" si="2"/>
        <v>23/10/23
au
29/10/23</v>
      </c>
      <c r="E10" s="688" t="s">
        <v>557</v>
      </c>
      <c r="F10" s="689"/>
      <c r="G10" s="689"/>
      <c r="H10" s="689"/>
      <c r="I10" s="689"/>
      <c r="J10" s="689"/>
      <c r="K10" s="690"/>
      <c r="L10" s="192">
        <f t="shared" si="0"/>
        <v>161</v>
      </c>
      <c r="M10" s="192">
        <f t="shared" si="5"/>
        <v>155</v>
      </c>
    </row>
    <row r="11" spans="1:14" ht="32" thickBot="1">
      <c r="A11" s="193"/>
      <c r="B11" s="194">
        <f t="shared" si="3"/>
        <v>45229</v>
      </c>
      <c r="C11" s="231">
        <f t="shared" si="4"/>
        <v>45235</v>
      </c>
      <c r="D11" s="393" t="str">
        <f t="shared" si="2"/>
        <v>30/10/23
au
05/11/23</v>
      </c>
      <c r="E11" s="691"/>
      <c r="F11" s="692"/>
      <c r="G11" s="692"/>
      <c r="H11" s="692"/>
      <c r="I11" s="692"/>
      <c r="J11" s="692"/>
      <c r="K11" s="693"/>
      <c r="L11" s="192">
        <f t="shared" si="0"/>
        <v>154</v>
      </c>
      <c r="M11" s="192">
        <f t="shared" si="5"/>
        <v>148</v>
      </c>
    </row>
    <row r="12" spans="1:14" ht="31.5" customHeight="1">
      <c r="A12" s="193">
        <f>A9+1</f>
        <v>8</v>
      </c>
      <c r="B12" s="194">
        <f t="shared" si="3"/>
        <v>45236</v>
      </c>
      <c r="C12" s="231">
        <f t="shared" si="4"/>
        <v>45242</v>
      </c>
      <c r="D12" s="402" t="str">
        <f t="shared" si="2"/>
        <v>06/11/23
au
12/11/23</v>
      </c>
      <c r="E12" s="653" t="str">
        <f>TRI_Semestre!A25</f>
        <v>Cycle 3 - Résolution des actions mécaniques en utilisant les théorèmes généraux de la dynamique</v>
      </c>
      <c r="F12" s="665" t="str">
        <f>Cycle_03!F2</f>
        <v>Comment choisir ou justifier le choix de l'actionneur d'un système complexe, en utilisant les théorèmes généraux ?</v>
      </c>
      <c r="G12" s="659" t="str">
        <f>TRI_Semestre!A26</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2" s="403" t="s">
        <v>695</v>
      </c>
      <c r="I12" s="403"/>
      <c r="J12" s="403"/>
      <c r="K12" s="404"/>
      <c r="L12" s="192">
        <f t="shared" si="0"/>
        <v>147</v>
      </c>
      <c r="M12" s="192">
        <f t="shared" si="5"/>
        <v>141</v>
      </c>
    </row>
    <row r="13" spans="1:14" ht="65">
      <c r="A13" s="193">
        <f t="shared" ref="A13:A17" si="6">A12+1</f>
        <v>9</v>
      </c>
      <c r="B13" s="194">
        <f t="shared" si="3"/>
        <v>45243</v>
      </c>
      <c r="C13" s="231">
        <f t="shared" si="4"/>
        <v>45249</v>
      </c>
      <c r="D13" s="405" t="str">
        <f t="shared" si="2"/>
        <v>13/11/23
au
19/11/23</v>
      </c>
      <c r="E13" s="654"/>
      <c r="F13" s="666"/>
      <c r="G13" s="660"/>
      <c r="H13" s="613" t="s">
        <v>694</v>
      </c>
      <c r="I13" s="397"/>
      <c r="J13" s="603" t="s">
        <v>668</v>
      </c>
      <c r="K13" s="406" t="s">
        <v>667</v>
      </c>
      <c r="L13" s="192">
        <f t="shared" si="0"/>
        <v>140</v>
      </c>
      <c r="M13" s="192">
        <f t="shared" si="5"/>
        <v>134</v>
      </c>
    </row>
    <row r="14" spans="1:14" ht="32" thickBot="1">
      <c r="A14" s="193">
        <f t="shared" si="6"/>
        <v>10</v>
      </c>
      <c r="B14" s="194">
        <f t="shared" si="3"/>
        <v>45250</v>
      </c>
      <c r="C14" s="231">
        <f t="shared" si="4"/>
        <v>45256</v>
      </c>
      <c r="D14" s="407" t="str">
        <f t="shared" si="2"/>
        <v>20/11/23
au
26/11/23</v>
      </c>
      <c r="E14" s="655"/>
      <c r="F14" s="667"/>
      <c r="G14" s="661"/>
      <c r="H14" s="585"/>
      <c r="I14" s="408"/>
      <c r="J14" s="408"/>
      <c r="K14" s="409"/>
      <c r="L14" s="192">
        <f t="shared" si="0"/>
        <v>133</v>
      </c>
      <c r="M14" s="192">
        <f t="shared" si="5"/>
        <v>127</v>
      </c>
    </row>
    <row r="15" spans="1:14" ht="31.5" customHeight="1">
      <c r="A15" s="193">
        <f t="shared" si="6"/>
        <v>11</v>
      </c>
      <c r="B15" s="194">
        <f t="shared" si="3"/>
        <v>45257</v>
      </c>
      <c r="C15" s="231">
        <f t="shared" si="4"/>
        <v>45263</v>
      </c>
      <c r="D15" s="398" t="str">
        <f t="shared" si="2"/>
        <v>27/11/23
au
03/12/23</v>
      </c>
      <c r="E15" s="656" t="str">
        <f>TRI_Semestre!A31</f>
        <v>Cycle 4 - Résolution des lois de mouvement en utilisant les méthodes énergétiques</v>
      </c>
      <c r="F15" s="668" t="str">
        <f>Cycle_04!F2</f>
        <v>Comment choisir ou justifier le choix de l'actionneur d'un système complexe, en utilisant les méthodes énergétiques ?</v>
      </c>
      <c r="G15" s="662" t="str">
        <f>TRI_Semestre!A32</f>
        <v>Proposer une démarche permettant la détermination d’une action mécanique inconnue ou d'une loi de mouvement.
Déterminer les actions mécaniques en dynamique dans le cas où le mouvement est imposé.
Déterminer la loi de mouvement dans le cas où les efforts extérieurs sont connus.</v>
      </c>
      <c r="H15" s="399"/>
      <c r="I15" s="399"/>
      <c r="J15" s="399"/>
      <c r="K15" s="400"/>
      <c r="L15" s="192">
        <f t="shared" si="0"/>
        <v>126</v>
      </c>
      <c r="M15" s="192">
        <f t="shared" si="5"/>
        <v>120</v>
      </c>
    </row>
    <row r="16" spans="1:14" ht="39">
      <c r="A16" s="193">
        <f t="shared" si="6"/>
        <v>12</v>
      </c>
      <c r="B16" s="194">
        <f t="shared" si="3"/>
        <v>45264</v>
      </c>
      <c r="C16" s="231">
        <f t="shared" si="4"/>
        <v>45270</v>
      </c>
      <c r="D16" s="261" t="str">
        <f t="shared" si="2"/>
        <v>04/12/23
au
10/12/23</v>
      </c>
      <c r="E16" s="657"/>
      <c r="F16" s="669"/>
      <c r="G16" s="663"/>
      <c r="H16" s="602" t="s">
        <v>700</v>
      </c>
      <c r="I16" s="353"/>
      <c r="J16" s="353"/>
      <c r="K16" s="401"/>
      <c r="L16" s="192">
        <f t="shared" si="0"/>
        <v>119</v>
      </c>
      <c r="M16" s="192">
        <f t="shared" si="5"/>
        <v>113</v>
      </c>
    </row>
    <row r="17" spans="1:19" ht="32" thickBot="1">
      <c r="A17" s="193">
        <f t="shared" si="6"/>
        <v>13</v>
      </c>
      <c r="B17" s="194">
        <f t="shared" si="3"/>
        <v>45271</v>
      </c>
      <c r="C17" s="231">
        <f t="shared" si="4"/>
        <v>45277</v>
      </c>
      <c r="D17" s="262" t="str">
        <f t="shared" si="2"/>
        <v>11/12/23
au
17/12/23</v>
      </c>
      <c r="E17" s="658"/>
      <c r="F17" s="670"/>
      <c r="G17" s="664"/>
      <c r="H17" s="614" t="s">
        <v>696</v>
      </c>
      <c r="I17" s="354"/>
      <c r="J17" s="354"/>
      <c r="K17" s="203"/>
      <c r="L17" s="192">
        <f t="shared" si="0"/>
        <v>112</v>
      </c>
      <c r="M17" s="192">
        <f t="shared" si="5"/>
        <v>106</v>
      </c>
    </row>
    <row r="18" spans="1:19" ht="31.5">
      <c r="A18" s="193">
        <f>A17+1</f>
        <v>14</v>
      </c>
      <c r="B18" s="194">
        <f t="shared" si="3"/>
        <v>45278</v>
      </c>
      <c r="C18" s="231">
        <f>C17+1</f>
        <v>45278</v>
      </c>
      <c r="D18" s="396" t="str">
        <f t="shared" si="2"/>
        <v>18/12/23
au
18/12/23</v>
      </c>
      <c r="F18" s="587"/>
      <c r="G18" s="587"/>
      <c r="H18" s="587"/>
      <c r="I18" s="587"/>
      <c r="J18" s="606"/>
      <c r="K18" s="588"/>
      <c r="L18" s="192">
        <f t="shared" si="0"/>
        <v>105</v>
      </c>
      <c r="M18" s="192">
        <f t="shared" si="5"/>
        <v>99</v>
      </c>
    </row>
    <row r="19" spans="1:19" ht="32" thickBot="1">
      <c r="A19" s="270"/>
      <c r="B19" s="263">
        <f t="shared" si="3"/>
        <v>45285</v>
      </c>
      <c r="C19" s="264">
        <f t="shared" si="4"/>
        <v>45291</v>
      </c>
      <c r="D19" s="411" t="str">
        <f t="shared" si="2"/>
        <v>25/12/23
au
31/12/23</v>
      </c>
      <c r="E19" s="700" t="s">
        <v>75</v>
      </c>
      <c r="F19" s="700"/>
      <c r="G19" s="700"/>
      <c r="H19" s="700"/>
      <c r="I19" s="700"/>
      <c r="J19" s="700"/>
      <c r="K19" s="700"/>
      <c r="L19" s="192">
        <f t="shared" si="0"/>
        <v>98</v>
      </c>
      <c r="M19" s="192">
        <f t="shared" si="5"/>
        <v>92</v>
      </c>
    </row>
    <row r="20" spans="1:19" ht="31.5" customHeight="1" thickBot="1">
      <c r="A20" s="233"/>
      <c r="B20" s="265">
        <f t="shared" si="3"/>
        <v>45292</v>
      </c>
      <c r="C20" s="266"/>
      <c r="D20" s="411" t="str">
        <f t="shared" si="2"/>
        <v>01/01/24
au
00/01/00</v>
      </c>
      <c r="E20" s="701"/>
      <c r="F20" s="701"/>
      <c r="G20" s="701"/>
      <c r="H20" s="701"/>
      <c r="I20" s="701"/>
      <c r="J20" s="701"/>
      <c r="K20" s="701"/>
      <c r="L20" s="192">
        <f t="shared" si="0"/>
        <v>91</v>
      </c>
      <c r="M20" s="192">
        <f t="shared" si="5"/>
        <v>85</v>
      </c>
    </row>
    <row r="21" spans="1:19" ht="78.5" thickBot="1">
      <c r="A21" s="234">
        <f>A18+1</f>
        <v>15</v>
      </c>
      <c r="B21" s="267">
        <f>B20+7</f>
        <v>45299</v>
      </c>
      <c r="C21" s="268">
        <f t="shared" si="4"/>
        <v>45305</v>
      </c>
      <c r="D21" s="395" t="str">
        <f t="shared" si="2"/>
        <v>08/01/24
au
14/01/24</v>
      </c>
      <c r="E21" s="589" t="s">
        <v>561</v>
      </c>
      <c r="F21" s="591" t="s">
        <v>621</v>
      </c>
      <c r="G21" s="591" t="s">
        <v>657</v>
      </c>
      <c r="H21" s="582" t="s">
        <v>699</v>
      </c>
      <c r="I21" s="412"/>
      <c r="J21" s="394" t="s">
        <v>668</v>
      </c>
      <c r="K21" s="413"/>
      <c r="L21" s="192">
        <f t="shared" si="0"/>
        <v>84</v>
      </c>
      <c r="M21" s="192">
        <f t="shared" si="5"/>
        <v>78</v>
      </c>
    </row>
    <row r="22" spans="1:19" ht="78.5" thickBot="1">
      <c r="A22" s="233">
        <f>A21+1</f>
        <v>16</v>
      </c>
      <c r="B22" s="265">
        <f t="shared" si="3"/>
        <v>45306</v>
      </c>
      <c r="C22" s="266">
        <f t="shared" si="4"/>
        <v>45312</v>
      </c>
      <c r="D22" s="260" t="str">
        <f t="shared" si="2"/>
        <v>15/01/24
au
21/01/24</v>
      </c>
      <c r="E22" s="590"/>
      <c r="F22" s="592"/>
      <c r="G22" s="592"/>
      <c r="H22" s="611" t="s">
        <v>701</v>
      </c>
      <c r="I22" s="235"/>
      <c r="J22" s="235"/>
      <c r="K22" s="410"/>
      <c r="L22" s="192">
        <f t="shared" si="0"/>
        <v>77</v>
      </c>
      <c r="M22" s="192">
        <f t="shared" si="5"/>
        <v>71</v>
      </c>
    </row>
    <row r="23" spans="1:19" ht="32.15" customHeight="1" thickBot="1">
      <c r="A23" s="234">
        <f>A22+1</f>
        <v>17</v>
      </c>
      <c r="B23" s="267">
        <f t="shared" si="3"/>
        <v>45313</v>
      </c>
      <c r="C23" s="268">
        <f t="shared" si="4"/>
        <v>45319</v>
      </c>
      <c r="D23" s="414" t="str">
        <f t="shared" si="2"/>
        <v>22/01/24
au
28/01/24</v>
      </c>
      <c r="E23" s="702" t="str">
        <f>TRI_Semestre!A44</f>
        <v>Cycle 6 - Conception de la commande des systèmes asservis</v>
      </c>
      <c r="F23" s="645" t="str">
        <f>Cycle_06!F2</f>
        <v>Comment corriger le comportement d'un système asservi pour qu'il répondre au cahier des charges ?</v>
      </c>
      <c r="G23" s="648" t="str">
        <f>TRI_Semestre!A45</f>
        <v>Modéliser un correcteur numérique. 
Modifier les paramètres et enrichir le modèle pour minimiser l’écart entre les résultats analytiques et/ou numériques et les résultats expérimentaux.
Préciser les limites de validité d'un modèle.
Mettre en œuvre une démarche de réglage d’un correcteur.
Proposer une démarche de réglage d'un correcteur.</v>
      </c>
      <c r="H23" s="279"/>
      <c r="I23" s="279"/>
      <c r="J23" s="279"/>
      <c r="K23" s="226"/>
      <c r="L23" s="192">
        <f t="shared" si="0"/>
        <v>70</v>
      </c>
      <c r="M23" s="192">
        <f t="shared" si="5"/>
        <v>64</v>
      </c>
    </row>
    <row r="24" spans="1:19" ht="32" thickBot="1">
      <c r="A24" s="193">
        <f>A23+1</f>
        <v>18</v>
      </c>
      <c r="B24" s="194">
        <f t="shared" si="3"/>
        <v>45320</v>
      </c>
      <c r="C24" s="231">
        <f t="shared" si="4"/>
        <v>45326</v>
      </c>
      <c r="D24" s="259" t="str">
        <f t="shared" si="2"/>
        <v>29/01/24
au
04/02/24</v>
      </c>
      <c r="E24" s="703"/>
      <c r="F24" s="646"/>
      <c r="G24" s="649"/>
      <c r="H24" s="584" t="s">
        <v>673</v>
      </c>
      <c r="I24" s="280"/>
      <c r="J24" s="280"/>
      <c r="K24" s="236"/>
      <c r="L24" s="192">
        <f t="shared" si="0"/>
        <v>63</v>
      </c>
      <c r="M24" s="192">
        <f t="shared" si="5"/>
        <v>57</v>
      </c>
    </row>
    <row r="25" spans="1:19" ht="52.5" thickBot="1">
      <c r="A25" s="193">
        <f>A24+1</f>
        <v>19</v>
      </c>
      <c r="B25" s="194">
        <f t="shared" si="3"/>
        <v>45327</v>
      </c>
      <c r="C25" s="231">
        <f t="shared" si="4"/>
        <v>45333</v>
      </c>
      <c r="D25" s="269" t="str">
        <f t="shared" si="2"/>
        <v>05/02/24
au
11/02/24</v>
      </c>
      <c r="E25" s="704"/>
      <c r="F25" s="647"/>
      <c r="G25" s="650"/>
      <c r="H25" s="612" t="s">
        <v>702</v>
      </c>
      <c r="L25" s="192">
        <f t="shared" si="0"/>
        <v>56</v>
      </c>
      <c r="M25" s="192">
        <f t="shared" si="5"/>
        <v>50</v>
      </c>
    </row>
    <row r="26" spans="1:19" ht="91">
      <c r="A26" s="193">
        <v>20</v>
      </c>
      <c r="B26" s="194">
        <f t="shared" si="3"/>
        <v>45334</v>
      </c>
      <c r="C26" s="231">
        <f t="shared" si="4"/>
        <v>45340</v>
      </c>
      <c r="D26" s="270" t="str">
        <f t="shared" si="2"/>
        <v>12/02/24
au
18/02/24</v>
      </c>
      <c r="E26" s="596" t="str">
        <f>TRI_Semestre!A37</f>
        <v>Cycle 5 - Résolution de problèmes par utilisation de l'ingéniérie numérique ou l'apprentissage automatisé</v>
      </c>
      <c r="F26" s="594" t="str">
        <f>Cycle_05!F2</f>
        <v>Comment réaliser un modèle complexe à partir de données ?</v>
      </c>
      <c r="G26" s="594"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6" s="594"/>
      <c r="I26" s="594"/>
      <c r="J26" s="607" t="s">
        <v>703</v>
      </c>
      <c r="K26" s="595"/>
      <c r="L26" s="192">
        <f t="shared" si="0"/>
        <v>49</v>
      </c>
      <c r="M26" s="192">
        <f t="shared" si="5"/>
        <v>43</v>
      </c>
      <c r="N26" s="192"/>
    </row>
    <row r="27" spans="1:19" ht="39" customHeight="1">
      <c r="A27" s="193"/>
      <c r="B27" s="194">
        <f t="shared" si="3"/>
        <v>45341</v>
      </c>
      <c r="C27" s="231">
        <f t="shared" si="4"/>
        <v>45347</v>
      </c>
      <c r="D27" s="270" t="str">
        <f t="shared" si="2"/>
        <v>19/02/24
au
25/02/24</v>
      </c>
      <c r="E27" s="651" t="s">
        <v>234</v>
      </c>
      <c r="F27" s="652"/>
      <c r="G27" s="652"/>
      <c r="H27" s="652"/>
      <c r="I27" s="652"/>
      <c r="J27" s="652"/>
      <c r="K27" s="652"/>
      <c r="L27" s="192">
        <f t="shared" si="0"/>
        <v>42</v>
      </c>
      <c r="M27" s="192">
        <f t="shared" si="5"/>
        <v>36</v>
      </c>
    </row>
    <row r="28" spans="1:19" ht="31.5" customHeight="1" thickBot="1">
      <c r="A28" s="193"/>
      <c r="B28" s="194">
        <f t="shared" si="3"/>
        <v>45348</v>
      </c>
      <c r="C28" s="231">
        <f t="shared" si="4"/>
        <v>45354</v>
      </c>
      <c r="D28" s="417" t="str">
        <f t="shared" si="2"/>
        <v>26/02/24
au
03/03/24</v>
      </c>
      <c r="E28" s="651"/>
      <c r="F28" s="652"/>
      <c r="G28" s="652"/>
      <c r="H28" s="652"/>
      <c r="I28" s="652"/>
      <c r="J28" s="652"/>
      <c r="K28" s="652"/>
      <c r="L28" s="192">
        <f t="shared" si="0"/>
        <v>35</v>
      </c>
      <c r="M28" s="192">
        <f t="shared" si="5"/>
        <v>29</v>
      </c>
    </row>
    <row r="29" spans="1:19" ht="65.150000000000006" customHeight="1">
      <c r="A29" s="193">
        <v>21</v>
      </c>
      <c r="B29" s="194">
        <f t="shared" si="3"/>
        <v>45355</v>
      </c>
      <c r="C29" s="231">
        <f t="shared" si="4"/>
        <v>45361</v>
      </c>
      <c r="D29" s="417" t="str">
        <f t="shared" si="2"/>
        <v>04/03/24
au
10/03/24</v>
      </c>
      <c r="E29" s="673" t="str">
        <f>TRI_Semestre!A37</f>
        <v>Cycle 5 - Résolution de problèmes par utilisation de l'ingéniérie numérique ou l'apprentissage automatisé</v>
      </c>
      <c r="F29" s="671" t="str">
        <f>Cycle_05!F2</f>
        <v>Comment réaliser un modèle complexe à partir de données ?</v>
      </c>
      <c r="G29" s="671" t="str">
        <f>TRI_Semestre!A38</f>
        <v xml:space="preserve">Résoudre numériquement une équation ou un système d'équations. 
Analyser les principes d'intelligence artificielle. 
Choisir une démarche de résolution d’un problème d'ingénierie numérique ou d'intelligence artificielle. 
Résoudre un problème en utilisant une solution d'intelligence artificielle. </v>
      </c>
      <c r="H29" s="415"/>
      <c r="I29" s="415"/>
      <c r="J29" s="415"/>
      <c r="K29" s="416"/>
      <c r="L29" s="192">
        <f t="shared" si="0"/>
        <v>28</v>
      </c>
      <c r="M29" s="192">
        <f t="shared" si="5"/>
        <v>22</v>
      </c>
    </row>
    <row r="30" spans="1:19" ht="31.5" customHeight="1" thickBot="1">
      <c r="A30" s="193">
        <f>A29+1</f>
        <v>22</v>
      </c>
      <c r="B30" s="194">
        <f t="shared" si="3"/>
        <v>45362</v>
      </c>
      <c r="C30" s="231">
        <f t="shared" si="4"/>
        <v>45368</v>
      </c>
      <c r="D30" s="417" t="str">
        <f t="shared" si="2"/>
        <v>11/03/24
au
17/03/24</v>
      </c>
      <c r="E30" s="674"/>
      <c r="F30" s="672"/>
      <c r="G30" s="672"/>
      <c r="H30" s="615" t="s">
        <v>674</v>
      </c>
      <c r="I30" s="415"/>
      <c r="J30" s="415"/>
      <c r="K30" s="416"/>
      <c r="L30" s="192">
        <f t="shared" si="0"/>
        <v>21</v>
      </c>
      <c r="M30" s="192">
        <f t="shared" si="5"/>
        <v>15</v>
      </c>
    </row>
    <row r="31" spans="1:19" ht="39">
      <c r="A31" s="193">
        <f>A30+1</f>
        <v>23</v>
      </c>
      <c r="B31" s="194">
        <f t="shared" si="3"/>
        <v>45369</v>
      </c>
      <c r="C31" s="231">
        <f t="shared" si="4"/>
        <v>45375</v>
      </c>
      <c r="D31" s="419" t="str">
        <f t="shared" si="2"/>
        <v>18/03/24
au
24/03/24</v>
      </c>
      <c r="E31" s="586" t="str">
        <f>TRI_Semestre!A52</f>
        <v>Cycle 7 - Conception de la commande des systèmes séquentiels</v>
      </c>
      <c r="F31" s="420" t="str">
        <f>Cycle_07!F2</f>
        <v>Comment corriger le comportement d'un système asservi pour qu'il répondre au cahier des charges ?</v>
      </c>
      <c r="G31" s="420" t="str">
        <f>TRI_Semestre!B53</f>
        <v xml:space="preserve">Modifier la commande pour faire évoluer le comportement du système. </v>
      </c>
      <c r="H31" s="583" t="s">
        <v>672</v>
      </c>
      <c r="I31" s="420"/>
      <c r="J31" s="608"/>
      <c r="K31" s="421"/>
      <c r="L31" s="192">
        <f>L32+7</f>
        <v>14</v>
      </c>
      <c r="M31" s="192">
        <f>M32+7</f>
        <v>8</v>
      </c>
      <c r="N31" s="278"/>
      <c r="O31" s="205"/>
      <c r="S31" s="205"/>
    </row>
    <row r="32" spans="1:19" ht="31.5">
      <c r="A32" s="193">
        <f>A31+1</f>
        <v>24</v>
      </c>
      <c r="B32" s="194">
        <f t="shared" si="3"/>
        <v>45376</v>
      </c>
      <c r="C32" s="231">
        <f t="shared" si="4"/>
        <v>45382</v>
      </c>
      <c r="D32" s="419" t="str">
        <f t="shared" si="2"/>
        <v>25/03/24
au
31/03/24</v>
      </c>
      <c r="E32" s="616" t="s">
        <v>704</v>
      </c>
      <c r="F32" s="420"/>
      <c r="G32" s="420"/>
      <c r="H32" s="420"/>
      <c r="I32" s="420"/>
      <c r="J32" s="610" t="s">
        <v>669</v>
      </c>
      <c r="K32" s="421"/>
      <c r="L32" s="192">
        <f t="shared" ref="L32" si="7">M32+6</f>
        <v>7</v>
      </c>
      <c r="M32" s="192">
        <v>1</v>
      </c>
    </row>
    <row r="33" spans="1:12" ht="32" thickBot="1">
      <c r="A33" s="193">
        <v>25</v>
      </c>
      <c r="B33" s="194">
        <f t="shared" si="3"/>
        <v>45383</v>
      </c>
      <c r="C33" s="231">
        <f t="shared" si="4"/>
        <v>45389</v>
      </c>
      <c r="D33" s="422" t="str">
        <f t="shared" si="2"/>
        <v>01/04/24
au
07/04/24</v>
      </c>
      <c r="E33" s="423"/>
      <c r="F33" s="424"/>
      <c r="G33" s="424"/>
      <c r="H33" s="424"/>
      <c r="I33" s="424"/>
      <c r="J33" s="609"/>
      <c r="K33" s="425"/>
    </row>
    <row r="34" spans="1:12" ht="31.5">
      <c r="A34" s="193"/>
      <c r="B34" s="194">
        <f t="shared" si="3"/>
        <v>45390</v>
      </c>
      <c r="C34" s="194">
        <f t="shared" si="4"/>
        <v>45396</v>
      </c>
      <c r="D34" s="418" t="str">
        <f t="shared" si="2"/>
        <v>08/04/24
au
14/04/24</v>
      </c>
      <c r="L34" s="205"/>
    </row>
    <row r="35" spans="1:12" ht="31.5">
      <c r="A35" s="193"/>
      <c r="B35" s="194">
        <f t="shared" si="3"/>
        <v>45397</v>
      </c>
      <c r="C35" s="194">
        <f t="shared" si="4"/>
        <v>45403</v>
      </c>
      <c r="D35" s="195" t="str">
        <f t="shared" si="2"/>
        <v>15/04/24
au
21/04/24</v>
      </c>
      <c r="E35" s="675" t="s">
        <v>216</v>
      </c>
      <c r="F35" s="676"/>
      <c r="G35" s="676"/>
      <c r="H35" s="676"/>
      <c r="I35" s="676"/>
      <c r="J35" s="676"/>
      <c r="K35" s="676"/>
    </row>
    <row r="36" spans="1:12" ht="31.5">
      <c r="A36" s="193"/>
      <c r="B36" s="194">
        <f t="shared" si="3"/>
        <v>45404</v>
      </c>
      <c r="C36" s="194">
        <f t="shared" si="4"/>
        <v>45410</v>
      </c>
      <c r="D36" s="195" t="str">
        <f t="shared" si="2"/>
        <v>22/04/24
au
28/04/24</v>
      </c>
      <c r="E36" s="677"/>
      <c r="F36" s="678"/>
      <c r="G36" s="678"/>
      <c r="H36" s="678"/>
      <c r="I36" s="678"/>
      <c r="J36" s="678"/>
      <c r="K36" s="678"/>
    </row>
    <row r="37" spans="1:12" ht="31.5">
      <c r="A37" s="193"/>
      <c r="B37" s="194">
        <f t="shared" si="3"/>
        <v>45411</v>
      </c>
      <c r="C37" s="194">
        <f t="shared" si="4"/>
        <v>45417</v>
      </c>
      <c r="D37" s="195" t="str">
        <f t="shared" si="2"/>
        <v>29/04/24
au
05/05/24</v>
      </c>
      <c r="E37" s="196"/>
      <c r="F37" s="196"/>
      <c r="G37" s="196"/>
      <c r="H37" s="196"/>
      <c r="I37" s="197"/>
      <c r="J37" s="197"/>
      <c r="K37" s="201"/>
    </row>
    <row r="38" spans="1:12" ht="31.5">
      <c r="A38" s="193"/>
      <c r="B38" s="194">
        <f t="shared" si="3"/>
        <v>45418</v>
      </c>
      <c r="C38" s="194">
        <f t="shared" si="4"/>
        <v>45424</v>
      </c>
      <c r="D38" s="195" t="str">
        <f t="shared" si="2"/>
        <v>06/05/24
au
12/05/24</v>
      </c>
      <c r="E38" s="196"/>
      <c r="F38" s="196"/>
      <c r="G38" s="196"/>
      <c r="H38" s="196"/>
      <c r="I38" s="197"/>
      <c r="J38" s="197"/>
      <c r="K38" s="201"/>
    </row>
    <row r="39" spans="1:12" ht="31.5">
      <c r="A39" s="193"/>
      <c r="B39" s="194">
        <f t="shared" si="3"/>
        <v>45425</v>
      </c>
      <c r="C39" s="194">
        <f t="shared" si="4"/>
        <v>45431</v>
      </c>
      <c r="D39" s="195" t="str">
        <f t="shared" si="2"/>
        <v>13/05/24
au
19/05/24</v>
      </c>
      <c r="E39" s="196"/>
      <c r="F39" s="196"/>
      <c r="G39" s="196"/>
      <c r="H39" s="196"/>
      <c r="I39" s="197"/>
      <c r="J39" s="197"/>
      <c r="K39" s="201"/>
    </row>
    <row r="40" spans="1:12" ht="31.5">
      <c r="A40" s="193"/>
      <c r="B40" s="194">
        <f t="shared" si="3"/>
        <v>45432</v>
      </c>
      <c r="C40" s="194">
        <f t="shared" si="4"/>
        <v>45438</v>
      </c>
      <c r="D40" s="195" t="str">
        <f t="shared" si="2"/>
        <v>20/05/24
au
26/05/24</v>
      </c>
      <c r="E40" s="196"/>
      <c r="F40" s="196"/>
      <c r="G40" s="196"/>
      <c r="H40" s="196"/>
      <c r="I40" s="197"/>
      <c r="J40" s="197"/>
      <c r="K40" s="201"/>
    </row>
    <row r="41" spans="1:12" ht="31.5">
      <c r="A41" s="193"/>
      <c r="B41" s="194">
        <f t="shared" si="3"/>
        <v>45439</v>
      </c>
      <c r="C41" s="194">
        <f t="shared" si="4"/>
        <v>45445</v>
      </c>
      <c r="D41" s="195" t="str">
        <f t="shared" si="2"/>
        <v>27/05/24
au
02/06/24</v>
      </c>
      <c r="E41" s="196"/>
      <c r="F41" s="196"/>
      <c r="G41" s="196"/>
      <c r="H41" s="196"/>
      <c r="I41" s="197"/>
      <c r="J41" s="197"/>
      <c r="K41" s="201"/>
    </row>
    <row r="42" spans="1:12" ht="31.5">
      <c r="A42" s="193"/>
      <c r="B42" s="194">
        <f t="shared" si="3"/>
        <v>45446</v>
      </c>
      <c r="C42" s="194">
        <f t="shared" si="4"/>
        <v>45452</v>
      </c>
      <c r="D42" s="195" t="str">
        <f t="shared" si="2"/>
        <v>03/06/24
au
09/06/24</v>
      </c>
      <c r="E42" s="196"/>
      <c r="F42" s="196"/>
      <c r="G42" s="196"/>
      <c r="H42" s="196"/>
      <c r="I42" s="197"/>
      <c r="J42" s="197"/>
      <c r="K42" s="201"/>
    </row>
    <row r="43" spans="1:12" ht="31.5">
      <c r="A43" s="193"/>
      <c r="B43" s="194">
        <f t="shared" si="3"/>
        <v>45453</v>
      </c>
      <c r="C43" s="194">
        <f t="shared" si="4"/>
        <v>45459</v>
      </c>
      <c r="D43" s="195" t="str">
        <f t="shared" si="2"/>
        <v>10/06/24
au
16/06/24</v>
      </c>
      <c r="E43" s="196"/>
      <c r="F43" s="196"/>
      <c r="G43" s="196"/>
      <c r="H43" s="196"/>
      <c r="I43" s="197"/>
      <c r="J43" s="197"/>
      <c r="K43" s="201"/>
    </row>
    <row r="44" spans="1:12" ht="31.5">
      <c r="A44" s="193"/>
      <c r="B44" s="194">
        <f t="shared" si="3"/>
        <v>45460</v>
      </c>
      <c r="C44" s="194">
        <f t="shared" si="4"/>
        <v>45466</v>
      </c>
      <c r="D44" s="195" t="str">
        <f t="shared" si="2"/>
        <v>17/06/24
au
23/06/24</v>
      </c>
      <c r="E44" s="196"/>
      <c r="F44" s="196"/>
      <c r="G44" s="196"/>
      <c r="H44" s="196"/>
      <c r="I44" s="197"/>
      <c r="J44" s="197"/>
      <c r="K44" s="201"/>
    </row>
    <row r="45" spans="1:12" ht="32" thickBot="1">
      <c r="A45" s="234"/>
      <c r="B45" s="267">
        <f t="shared" si="3"/>
        <v>45467</v>
      </c>
      <c r="C45" s="267">
        <f t="shared" si="4"/>
        <v>45473</v>
      </c>
      <c r="D45" s="271" t="str">
        <f t="shared" si="2"/>
        <v>24/06/24
au
30/06/24</v>
      </c>
      <c r="E45" s="198"/>
      <c r="F45" s="198"/>
      <c r="G45" s="198"/>
      <c r="H45" s="198"/>
      <c r="I45" s="199"/>
      <c r="J45" s="199"/>
      <c r="K45" s="204"/>
    </row>
    <row r="46" spans="1:12">
      <c r="B46" s="272"/>
    </row>
    <row r="47" spans="1:12">
      <c r="B47" s="272"/>
    </row>
    <row r="48" spans="1:12">
      <c r="B48" s="272"/>
    </row>
    <row r="49" spans="2:2">
      <c r="B49" s="272"/>
    </row>
    <row r="50" spans="2:2">
      <c r="B50" s="272"/>
    </row>
    <row r="51" spans="2:2">
      <c r="B51" s="272"/>
    </row>
    <row r="52" spans="2:2">
      <c r="B52" s="272"/>
    </row>
    <row r="53" spans="2:2">
      <c r="B53" s="272"/>
    </row>
    <row r="54" spans="2:2">
      <c r="B54" s="272"/>
    </row>
    <row r="55" spans="2:2">
      <c r="B55" s="272"/>
    </row>
    <row r="56" spans="2:2">
      <c r="B56" s="272"/>
    </row>
    <row r="57" spans="2:2">
      <c r="B57" s="272"/>
    </row>
    <row r="58" spans="2:2">
      <c r="B58" s="272"/>
    </row>
    <row r="59" spans="2:2">
      <c r="B59" s="272"/>
    </row>
    <row r="60" spans="2:2">
      <c r="B60" s="272"/>
    </row>
    <row r="61" spans="2:2">
      <c r="B61" s="272"/>
    </row>
    <row r="62" spans="2:2">
      <c r="B62" s="272"/>
    </row>
    <row r="63" spans="2:2">
      <c r="B63" s="272"/>
    </row>
    <row r="64" spans="2:2">
      <c r="B64" s="272"/>
    </row>
    <row r="65" spans="2:2">
      <c r="B65" s="272"/>
    </row>
    <row r="66" spans="2:2">
      <c r="B66" s="272"/>
    </row>
    <row r="67" spans="2:2">
      <c r="B67" s="272"/>
    </row>
    <row r="68" spans="2:2">
      <c r="B68" s="272"/>
    </row>
    <row r="69" spans="2:2">
      <c r="B69" s="272"/>
    </row>
    <row r="70" spans="2:2">
      <c r="B70" s="272"/>
    </row>
    <row r="71" spans="2:2">
      <c r="B71" s="272"/>
    </row>
    <row r="72" spans="2:2">
      <c r="B72" s="272"/>
    </row>
    <row r="73" spans="2:2">
      <c r="B73" s="272"/>
    </row>
    <row r="74" spans="2:2">
      <c r="B74" s="272"/>
    </row>
    <row r="75" spans="2:2">
      <c r="B75" s="272"/>
    </row>
    <row r="76" spans="2:2">
      <c r="B76" s="272"/>
    </row>
    <row r="77" spans="2:2">
      <c r="B77" s="272"/>
    </row>
    <row r="78" spans="2:2">
      <c r="B78" s="272"/>
    </row>
    <row r="79" spans="2:2">
      <c r="B79" s="272"/>
    </row>
    <row r="80" spans="2:2">
      <c r="B80" s="272"/>
    </row>
    <row r="81" spans="2:2">
      <c r="B81" s="272"/>
    </row>
    <row r="82" spans="2:2">
      <c r="B82" s="272"/>
    </row>
    <row r="83" spans="2:2">
      <c r="B83" s="272"/>
    </row>
    <row r="84" spans="2:2">
      <c r="B84" s="272"/>
    </row>
    <row r="85" spans="2:2">
      <c r="B85" s="272"/>
    </row>
    <row r="86" spans="2:2">
      <c r="B86" s="272"/>
    </row>
    <row r="87" spans="2:2">
      <c r="B87" s="272"/>
    </row>
    <row r="88" spans="2:2">
      <c r="B88" s="272"/>
    </row>
    <row r="89" spans="2:2">
      <c r="B89" s="272"/>
    </row>
    <row r="90" spans="2:2">
      <c r="B90" s="272"/>
    </row>
    <row r="91" spans="2:2">
      <c r="B91" s="272"/>
    </row>
    <row r="92" spans="2:2">
      <c r="B92" s="272"/>
    </row>
    <row r="93" spans="2:2">
      <c r="B93" s="272"/>
    </row>
    <row r="94" spans="2:2">
      <c r="B94" s="272"/>
    </row>
    <row r="95" spans="2:2">
      <c r="B95" s="272"/>
    </row>
  </sheetData>
  <mergeCells count="25">
    <mergeCell ref="G29:G30"/>
    <mergeCell ref="F29:F30"/>
    <mergeCell ref="E29:E30"/>
    <mergeCell ref="E35:K36"/>
    <mergeCell ref="E3:E5"/>
    <mergeCell ref="F3:F5"/>
    <mergeCell ref="G3:G5"/>
    <mergeCell ref="E10:K11"/>
    <mergeCell ref="E8:E9"/>
    <mergeCell ref="F8:F9"/>
    <mergeCell ref="G8:G9"/>
    <mergeCell ref="E6:E7"/>
    <mergeCell ref="F6:F7"/>
    <mergeCell ref="G6:G7"/>
    <mergeCell ref="E19:K20"/>
    <mergeCell ref="E23:E25"/>
    <mergeCell ref="F23:F25"/>
    <mergeCell ref="G23:G25"/>
    <mergeCell ref="E27:K28"/>
    <mergeCell ref="E12:E14"/>
    <mergeCell ref="E15:E17"/>
    <mergeCell ref="G12:G14"/>
    <mergeCell ref="G15:G17"/>
    <mergeCell ref="F12:F14"/>
    <mergeCell ref="F15:F17"/>
  </mergeCells>
  <pageMargins left="0.7" right="0.7" top="0.75" bottom="0.75" header="0.3" footer="0.3"/>
  <pageSetup paperSize="8" scale="80" fitToHeight="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K43"/>
  <sheetViews>
    <sheetView zoomScale="80" zoomScaleNormal="80" workbookViewId="0">
      <selection activeCell="E27" sqref="E27:F27"/>
    </sheetView>
  </sheetViews>
  <sheetFormatPr baseColWidth="10" defaultColWidth="10.81640625" defaultRowHeight="12"/>
  <cols>
    <col min="1" max="10" width="13.81640625" style="452" customWidth="1"/>
    <col min="11" max="16384" width="10.81640625" style="452"/>
  </cols>
  <sheetData>
    <row r="1" spans="1:11" ht="12.5" thickBot="1">
      <c r="A1" s="722" t="s">
        <v>100</v>
      </c>
      <c r="B1" s="723"/>
      <c r="C1" s="723"/>
      <c r="D1" s="723"/>
      <c r="E1" s="727"/>
      <c r="F1" s="722" t="s">
        <v>101</v>
      </c>
      <c r="G1" s="723"/>
      <c r="H1" s="723"/>
      <c r="I1" s="723"/>
      <c r="J1" s="723"/>
    </row>
    <row r="2" spans="1:11" ht="12.5" thickBot="1">
      <c r="A2" s="728" t="str">
        <f>TRI_Semestre!A1</f>
        <v>Cycle 1 - Modélisation multiphysique des systèmes</v>
      </c>
      <c r="B2" s="729"/>
      <c r="C2" s="729"/>
      <c r="D2" s="729"/>
      <c r="E2" s="729"/>
      <c r="F2" s="730" t="s">
        <v>654</v>
      </c>
      <c r="G2" s="731"/>
      <c r="H2" s="731"/>
      <c r="I2" s="731"/>
      <c r="J2" s="732"/>
    </row>
    <row r="3" spans="1:11" ht="12.5" thickBot="1">
      <c r="F3" s="453"/>
      <c r="G3" s="453"/>
      <c r="H3" s="453"/>
      <c r="I3" s="453"/>
      <c r="J3" s="453"/>
    </row>
    <row r="4" spans="1:11">
      <c r="A4" s="722" t="s">
        <v>108</v>
      </c>
      <c r="B4" s="723"/>
      <c r="C4" s="724" t="s">
        <v>77</v>
      </c>
      <c r="D4" s="724"/>
      <c r="E4" s="724"/>
      <c r="F4" s="724" t="s">
        <v>1</v>
      </c>
      <c r="G4" s="724"/>
      <c r="H4" s="724"/>
      <c r="I4" s="724"/>
      <c r="J4" s="725"/>
    </row>
    <row r="5" spans="1:11" s="463" customFormat="1" ht="38.5" customHeight="1">
      <c r="A5" s="710" t="s">
        <v>577</v>
      </c>
      <c r="B5" s="711"/>
      <c r="C5" s="711" t="str">
        <f>TRI_Semestre!C3</f>
        <v>A3-05 - Caractériser un constituant de la chaine de puissance.</v>
      </c>
      <c r="D5" s="711"/>
      <c r="E5" s="711"/>
      <c r="F5" s="711" t="str">
        <f>VLOOKUP(C5,PCSI_PSI!$P$2:$Q$93,2)</f>
        <v>Alimentation d'énergie.
Association de préactionneurs et d’actionneurs : caractéristiques, réversibilité, domaines d'application.
Transmetteurs de puissance : caractéristiques, réversibilité, domaines d'application.</v>
      </c>
      <c r="G5" s="711"/>
      <c r="H5" s="711"/>
      <c r="I5" s="711"/>
      <c r="J5" s="726"/>
    </row>
    <row r="6" spans="1:11" ht="23.15" customHeight="1">
      <c r="A6" s="710" t="s">
        <v>578</v>
      </c>
      <c r="B6" s="711"/>
      <c r="C6" s="711" t="str">
        <f>TRI_Semestre!C4</f>
        <v>B2-02 - Compléter un modèle multiphysique.</v>
      </c>
      <c r="D6" s="711"/>
      <c r="E6" s="711"/>
      <c r="F6" s="749" t="str">
        <f>VLOOKUP(C6,PCSI_PSI!$P$2:$Q$93,2)</f>
        <v>Paramètres d'un modèle.
Grandeurs flux et effort.
Sources parfaites.</v>
      </c>
      <c r="G6" s="749"/>
      <c r="H6" s="749"/>
      <c r="I6" s="749"/>
      <c r="J6" s="750"/>
    </row>
    <row r="7" spans="1:11" ht="23.15" customHeight="1">
      <c r="A7" s="710" t="s">
        <v>578</v>
      </c>
      <c r="B7" s="711"/>
      <c r="C7" s="711" t="str">
        <f>TRI_Semestre!C5</f>
        <v>B2-03 - Associer un modèle aux composants des chaines fonctionnelles.</v>
      </c>
      <c r="D7" s="711"/>
      <c r="E7" s="711"/>
      <c r="F7" s="749"/>
      <c r="G7" s="749"/>
      <c r="H7" s="749"/>
      <c r="I7" s="749"/>
      <c r="J7" s="750"/>
    </row>
    <row r="8" spans="1:11" ht="29.15" customHeight="1">
      <c r="A8" s="710" t="s">
        <v>578</v>
      </c>
      <c r="B8" s="711"/>
      <c r="C8" s="711" t="str">
        <f>TRI_Semestre!C6</f>
        <v>B2-08 - Simplifier un modèle.</v>
      </c>
      <c r="D8" s="711"/>
      <c r="E8" s="711"/>
      <c r="F8" s="711" t="str">
        <f>VLOOKUP(C8,PCSI_PSI!$P$2:$Q$93,2)</f>
        <v>Linéarisation d'un modèle autour d'un point de fonctionnement.
Pôles dominants et réduction de l’ordre du modèle :  principe,  justification, limites.</v>
      </c>
      <c r="G8" s="711"/>
      <c r="H8" s="711"/>
      <c r="I8" s="711"/>
      <c r="J8" s="726"/>
    </row>
    <row r="9" spans="1:11" ht="64" customHeight="1" thickBot="1">
      <c r="A9" s="714" t="s">
        <v>602</v>
      </c>
      <c r="B9" s="715"/>
      <c r="C9" s="715" t="s">
        <v>601</v>
      </c>
      <c r="D9" s="715"/>
      <c r="E9" s="715"/>
      <c r="F9" s="705"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705"/>
      <c r="H9" s="705"/>
      <c r="I9" s="705"/>
      <c r="J9" s="706"/>
      <c r="K9" s="574" t="s">
        <v>604</v>
      </c>
    </row>
    <row r="10" spans="1:11" ht="12.5" thickBot="1"/>
    <row r="11" spans="1:11">
      <c r="A11" s="722" t="s">
        <v>95</v>
      </c>
      <c r="B11" s="723"/>
      <c r="C11" s="723"/>
      <c r="D11" s="723"/>
      <c r="E11" s="723"/>
      <c r="F11" s="722" t="s">
        <v>622</v>
      </c>
      <c r="G11" s="723"/>
      <c r="H11" s="723"/>
      <c r="I11" s="723"/>
      <c r="J11" s="727"/>
    </row>
    <row r="12" spans="1:11" ht="58" customHeight="1" thickBot="1">
      <c r="A12" s="736" t="s">
        <v>584</v>
      </c>
      <c r="B12" s="737"/>
      <c r="C12" s="737"/>
      <c r="D12" s="737"/>
      <c r="E12" s="737"/>
      <c r="F12" s="738" t="s">
        <v>585</v>
      </c>
      <c r="G12" s="737"/>
      <c r="H12" s="737"/>
      <c r="I12" s="737"/>
      <c r="J12" s="739"/>
      <c r="K12" s="452" t="s">
        <v>655</v>
      </c>
    </row>
    <row r="13" spans="1:11" ht="12.5" thickBot="1">
      <c r="J13" s="453"/>
    </row>
    <row r="14" spans="1:11">
      <c r="A14" s="722" t="s">
        <v>111</v>
      </c>
      <c r="B14" s="723"/>
      <c r="C14" s="723"/>
      <c r="D14" s="723"/>
      <c r="E14" s="723"/>
      <c r="F14" s="722" t="s">
        <v>72</v>
      </c>
      <c r="G14" s="723"/>
      <c r="H14" s="723"/>
      <c r="I14" s="723"/>
      <c r="J14" s="727"/>
    </row>
    <row r="15" spans="1:11" ht="12.5" thickBot="1">
      <c r="A15" s="740"/>
      <c r="B15" s="741"/>
      <c r="C15" s="741"/>
      <c r="D15" s="741"/>
      <c r="E15" s="741"/>
      <c r="F15" s="714"/>
      <c r="G15" s="715"/>
      <c r="H15" s="715"/>
      <c r="I15" s="715"/>
      <c r="J15" s="742"/>
    </row>
    <row r="16" spans="1:11" ht="12.5" thickBot="1"/>
    <row r="17" spans="1:10" ht="12.5" thickBot="1">
      <c r="A17" s="722" t="s">
        <v>96</v>
      </c>
      <c r="B17" s="723"/>
      <c r="C17" s="723"/>
      <c r="D17" s="723"/>
      <c r="E17" s="723"/>
      <c r="F17" s="723"/>
      <c r="G17" s="723"/>
      <c r="H17" s="723"/>
      <c r="I17" s="723"/>
      <c r="J17" s="727"/>
    </row>
    <row r="18" spans="1:10">
      <c r="A18" s="789" t="s">
        <v>594</v>
      </c>
      <c r="B18" s="718"/>
      <c r="C18" s="718"/>
      <c r="D18" s="718"/>
      <c r="E18" s="718"/>
      <c r="F18" s="718" t="s">
        <v>595</v>
      </c>
      <c r="G18" s="718"/>
      <c r="H18" s="718"/>
      <c r="I18" s="718"/>
      <c r="J18" s="719"/>
    </row>
    <row r="19" spans="1:10" s="482" customFormat="1">
      <c r="A19" s="712" t="s">
        <v>596</v>
      </c>
      <c r="B19" s="713"/>
      <c r="C19" s="713"/>
      <c r="D19" s="713"/>
      <c r="E19" s="713"/>
      <c r="F19" s="720" t="s">
        <v>593</v>
      </c>
      <c r="G19" s="720"/>
      <c r="H19" s="720"/>
      <c r="I19" s="720"/>
      <c r="J19" s="721"/>
    </row>
    <row r="20" spans="1:10">
      <c r="A20" s="782" t="s">
        <v>597</v>
      </c>
      <c r="B20" s="720"/>
      <c r="C20" s="720"/>
      <c r="D20" s="720"/>
      <c r="E20" s="720"/>
      <c r="F20" s="720" t="s">
        <v>598</v>
      </c>
      <c r="G20" s="720"/>
      <c r="H20" s="720"/>
      <c r="I20" s="720"/>
      <c r="J20" s="721"/>
    </row>
    <row r="21" spans="1:10" ht="15" customHeight="1" thickBot="1">
      <c r="A21" s="716" t="s">
        <v>599</v>
      </c>
      <c r="B21" s="717"/>
      <c r="C21" s="717"/>
      <c r="D21" s="717"/>
      <c r="E21" s="717"/>
      <c r="F21" s="771"/>
      <c r="G21" s="772"/>
      <c r="H21" s="772"/>
      <c r="I21" s="772"/>
      <c r="J21" s="773"/>
    </row>
    <row r="22" spans="1:10" ht="12.5" thickBot="1">
      <c r="F22" s="453"/>
      <c r="G22" s="453"/>
      <c r="H22" s="453"/>
      <c r="I22" s="453"/>
    </row>
    <row r="23" spans="1:10" ht="24">
      <c r="A23" s="454" t="s">
        <v>105</v>
      </c>
      <c r="B23" s="733" t="s">
        <v>102</v>
      </c>
      <c r="C23" s="734"/>
      <c r="D23" s="735"/>
      <c r="E23" s="733" t="s">
        <v>103</v>
      </c>
      <c r="F23" s="734"/>
      <c r="G23" s="735"/>
      <c r="H23" s="733" t="s">
        <v>104</v>
      </c>
      <c r="I23" s="734"/>
      <c r="J23" s="735"/>
    </row>
    <row r="24" spans="1:10" ht="32.5" customHeight="1" thickBot="1">
      <c r="A24" s="464" t="s">
        <v>97</v>
      </c>
      <c r="B24" s="783" t="s">
        <v>581</v>
      </c>
      <c r="C24" s="784"/>
      <c r="D24" s="785"/>
      <c r="E24" s="783" t="s">
        <v>582</v>
      </c>
      <c r="F24" s="786"/>
      <c r="G24" s="787"/>
      <c r="H24" s="788" t="s">
        <v>583</v>
      </c>
      <c r="I24" s="786"/>
      <c r="J24" s="787"/>
    </row>
    <row r="25" spans="1:10" ht="39.65" customHeight="1" thickBot="1">
      <c r="A25" s="568" t="s">
        <v>235</v>
      </c>
      <c r="B25" s="774" t="s">
        <v>586</v>
      </c>
      <c r="C25" s="775"/>
      <c r="D25" s="776"/>
      <c r="E25" s="777" t="s">
        <v>608</v>
      </c>
      <c r="F25" s="778"/>
      <c r="G25" s="779"/>
      <c r="H25" s="777" t="s">
        <v>610</v>
      </c>
      <c r="I25" s="780"/>
      <c r="J25" s="781"/>
    </row>
    <row r="26" spans="1:10" ht="39.65" customHeight="1" thickBot="1">
      <c r="A26" s="575"/>
      <c r="B26" s="578"/>
      <c r="C26" s="579"/>
      <c r="D26" s="580"/>
      <c r="E26" s="576"/>
      <c r="F26" s="577"/>
      <c r="G26" s="562"/>
      <c r="H26" s="576"/>
      <c r="I26" s="581"/>
      <c r="J26" s="563"/>
    </row>
    <row r="27" spans="1:10" ht="120">
      <c r="A27" s="707" t="s">
        <v>98</v>
      </c>
      <c r="B27" s="560" t="s">
        <v>605</v>
      </c>
      <c r="C27" s="561" t="s">
        <v>606</v>
      </c>
      <c r="D27" s="569" t="s">
        <v>607</v>
      </c>
      <c r="E27" s="769" t="s">
        <v>609</v>
      </c>
      <c r="F27" s="770"/>
      <c r="G27" s="562"/>
      <c r="H27" s="769" t="s">
        <v>623</v>
      </c>
      <c r="I27" s="770"/>
      <c r="J27" s="563"/>
    </row>
    <row r="28" spans="1:10" ht="14.5" customHeight="1">
      <c r="A28" s="708"/>
      <c r="B28" s="455"/>
      <c r="C28" s="749"/>
      <c r="D28" s="750"/>
      <c r="E28" s="456"/>
      <c r="F28" s="557"/>
      <c r="G28" s="457"/>
      <c r="H28" s="458"/>
      <c r="I28" s="564"/>
      <c r="J28" s="457"/>
    </row>
    <row r="29" spans="1:10" ht="15" customHeight="1" thickBot="1">
      <c r="A29" s="709"/>
      <c r="B29" s="558"/>
      <c r="C29" s="565"/>
      <c r="D29" s="566"/>
      <c r="E29" s="567"/>
      <c r="F29" s="565"/>
      <c r="G29" s="566"/>
      <c r="H29" s="567"/>
      <c r="I29" s="565"/>
      <c r="J29" s="566"/>
    </row>
    <row r="30" spans="1:10" ht="28" customHeight="1">
      <c r="A30" s="707" t="s">
        <v>611</v>
      </c>
      <c r="B30" s="751" t="s">
        <v>612</v>
      </c>
      <c r="C30" s="752"/>
      <c r="D30" s="753"/>
      <c r="E30" s="751" t="s">
        <v>614</v>
      </c>
      <c r="F30" s="752"/>
      <c r="G30" s="753"/>
      <c r="H30" s="752" t="s">
        <v>624</v>
      </c>
      <c r="I30" s="752"/>
      <c r="J30" s="753"/>
    </row>
    <row r="31" spans="1:10" ht="34" customHeight="1">
      <c r="A31" s="708"/>
      <c r="B31" s="754" t="s">
        <v>613</v>
      </c>
      <c r="C31" s="755"/>
      <c r="D31" s="756"/>
      <c r="E31" s="766" t="s">
        <v>618</v>
      </c>
      <c r="F31" s="767"/>
      <c r="G31" s="768"/>
      <c r="H31" s="488"/>
      <c r="I31" s="488"/>
      <c r="J31" s="489"/>
    </row>
    <row r="32" spans="1:10" ht="34" customHeight="1" thickBot="1">
      <c r="A32" s="709"/>
      <c r="B32" s="490"/>
      <c r="C32" s="491"/>
      <c r="D32" s="492"/>
      <c r="E32" s="490"/>
      <c r="F32" s="491"/>
      <c r="G32" s="492"/>
      <c r="H32" s="491"/>
      <c r="I32" s="491"/>
      <c r="J32" s="492"/>
    </row>
    <row r="33" spans="1:10" ht="25" customHeight="1">
      <c r="A33" s="464" t="s">
        <v>99</v>
      </c>
      <c r="B33" s="757"/>
      <c r="C33" s="758"/>
      <c r="D33" s="759"/>
      <c r="E33" s="760"/>
      <c r="F33" s="761"/>
      <c r="G33" s="762"/>
      <c r="H33" s="763"/>
      <c r="I33" s="764"/>
      <c r="J33" s="765"/>
    </row>
    <row r="34" spans="1:10" ht="25" customHeight="1" thickBot="1">
      <c r="A34" s="559" t="s">
        <v>244</v>
      </c>
      <c r="B34" s="743"/>
      <c r="C34" s="744"/>
      <c r="D34" s="745"/>
      <c r="E34" s="743"/>
      <c r="F34" s="744"/>
      <c r="G34" s="745"/>
      <c r="H34" s="746"/>
      <c r="I34" s="747"/>
      <c r="J34" s="748"/>
    </row>
    <row r="37" spans="1:10">
      <c r="B37" s="452" t="s">
        <v>658</v>
      </c>
      <c r="C37" s="452" t="s">
        <v>81</v>
      </c>
      <c r="D37" s="452" t="s">
        <v>659</v>
      </c>
    </row>
    <row r="38" spans="1:10">
      <c r="D38" s="452" t="s">
        <v>660</v>
      </c>
    </row>
    <row r="39" spans="1:10">
      <c r="D39" s="452" t="s">
        <v>661</v>
      </c>
    </row>
    <row r="40" spans="1:10">
      <c r="D40" s="452" t="s">
        <v>665</v>
      </c>
    </row>
    <row r="41" spans="1:10">
      <c r="D41" s="452" t="s">
        <v>662</v>
      </c>
    </row>
    <row r="42" spans="1:10">
      <c r="D42" s="452" t="s">
        <v>663</v>
      </c>
    </row>
    <row r="43" spans="1:10">
      <c r="D43" s="452" t="s">
        <v>664</v>
      </c>
    </row>
  </sheetData>
  <mergeCells count="63">
    <mergeCell ref="A30:A32"/>
    <mergeCell ref="E27:F27"/>
    <mergeCell ref="H27:I27"/>
    <mergeCell ref="F21:J21"/>
    <mergeCell ref="F6:J7"/>
    <mergeCell ref="F8:J8"/>
    <mergeCell ref="C8:E8"/>
    <mergeCell ref="B25:D25"/>
    <mergeCell ref="E25:G25"/>
    <mergeCell ref="H25:J25"/>
    <mergeCell ref="A20:E20"/>
    <mergeCell ref="F20:J20"/>
    <mergeCell ref="B24:D24"/>
    <mergeCell ref="E24:G24"/>
    <mergeCell ref="H24:J24"/>
    <mergeCell ref="A18:E18"/>
    <mergeCell ref="B34:D34"/>
    <mergeCell ref="E34:G34"/>
    <mergeCell ref="H34:J34"/>
    <mergeCell ref="C28:D28"/>
    <mergeCell ref="B30:D30"/>
    <mergeCell ref="E30:G30"/>
    <mergeCell ref="H30:J30"/>
    <mergeCell ref="B31:D31"/>
    <mergeCell ref="B33:D33"/>
    <mergeCell ref="E33:G33"/>
    <mergeCell ref="H33:J33"/>
    <mergeCell ref="E31:G31"/>
    <mergeCell ref="A1:E1"/>
    <mergeCell ref="F1:J1"/>
    <mergeCell ref="A2:E2"/>
    <mergeCell ref="F2:J2"/>
    <mergeCell ref="B23:D23"/>
    <mergeCell ref="E23:G23"/>
    <mergeCell ref="H23:J23"/>
    <mergeCell ref="A11:E11"/>
    <mergeCell ref="F11:J11"/>
    <mergeCell ref="A12:E12"/>
    <mergeCell ref="F12:J12"/>
    <mergeCell ref="A14:E14"/>
    <mergeCell ref="F14:J14"/>
    <mergeCell ref="A15:E15"/>
    <mergeCell ref="F15:J15"/>
    <mergeCell ref="A17:J17"/>
    <mergeCell ref="A4:B4"/>
    <mergeCell ref="C4:E4"/>
    <mergeCell ref="F4:J4"/>
    <mergeCell ref="A5:B5"/>
    <mergeCell ref="C5:E5"/>
    <mergeCell ref="F5:J5"/>
    <mergeCell ref="F9:J9"/>
    <mergeCell ref="A27:A29"/>
    <mergeCell ref="A8:B8"/>
    <mergeCell ref="C6:E6"/>
    <mergeCell ref="C7:E7"/>
    <mergeCell ref="A19:E19"/>
    <mergeCell ref="A9:B9"/>
    <mergeCell ref="C9:E9"/>
    <mergeCell ref="A21:E21"/>
    <mergeCell ref="F18:J18"/>
    <mergeCell ref="F19:J19"/>
    <mergeCell ref="A6:B6"/>
    <mergeCell ref="A7:B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200-000000000000}">
          <x14:formula1>
            <xm:f>PCSI_PSI!$L$2:$L$18</xm:f>
          </x14:formula1>
          <xm:sqref>A5:A9</xm:sqref>
        </x14:dataValidation>
        <x14:dataValidation type="list" allowBlank="1" showInputMessage="1" showErrorMessage="1" xr:uid="{00000000-0002-0000-0200-000001000000}">
          <x14:formula1>
            <xm:f>PCSI_PSI!$P$2:$P$93</xm:f>
          </x14:formula1>
          <xm:sqref>C5:C9 B20:E21 B18:E18 A18:A21 F18:F21 G18:J20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32"/>
  <sheetViews>
    <sheetView zoomScale="79" zoomScaleNormal="70" workbookViewId="0">
      <selection activeCell="E31" sqref="E31:G31"/>
    </sheetView>
  </sheetViews>
  <sheetFormatPr baseColWidth="10" defaultColWidth="10.81640625" defaultRowHeight="12"/>
  <cols>
    <col min="1" max="13" width="14" style="452" customWidth="1"/>
    <col min="14" max="16384" width="10.81640625" style="452"/>
  </cols>
  <sheetData>
    <row r="1" spans="1:12">
      <c r="A1" s="833" t="s">
        <v>100</v>
      </c>
      <c r="B1" s="834"/>
      <c r="C1" s="834"/>
      <c r="D1" s="834"/>
      <c r="E1" s="835"/>
      <c r="F1" s="834" t="s">
        <v>101</v>
      </c>
      <c r="G1" s="834"/>
      <c r="H1" s="834"/>
      <c r="I1" s="834"/>
      <c r="J1" s="835"/>
    </row>
    <row r="2" spans="1:12" ht="24.65" customHeight="1" thickBot="1">
      <c r="A2" s="851" t="str">
        <f>TRI_Semestre!A9</f>
        <v>Cycle 2 - Modélisation des systèmes mécaniques dans le but de choisir les actionneurs</v>
      </c>
      <c r="B2" s="852"/>
      <c r="C2" s="852"/>
      <c r="D2" s="852"/>
      <c r="E2" s="853"/>
      <c r="F2" s="854" t="s">
        <v>592</v>
      </c>
      <c r="G2" s="854"/>
      <c r="H2" s="854"/>
      <c r="I2" s="854"/>
      <c r="J2" s="855"/>
    </row>
    <row r="3" spans="1:12" ht="12.5" thickBot="1">
      <c r="F3" s="453"/>
      <c r="G3" s="453"/>
      <c r="H3" s="453"/>
      <c r="I3" s="453"/>
      <c r="J3" s="453"/>
    </row>
    <row r="4" spans="1:12" ht="12.5" thickBot="1">
      <c r="A4" s="833" t="s">
        <v>108</v>
      </c>
      <c r="B4" s="834"/>
      <c r="C4" s="834" t="s">
        <v>77</v>
      </c>
      <c r="D4" s="834"/>
      <c r="E4" s="834"/>
      <c r="F4" s="856" t="s">
        <v>1</v>
      </c>
      <c r="G4" s="856"/>
      <c r="H4" s="856"/>
      <c r="I4" s="856"/>
      <c r="J4" s="857"/>
    </row>
    <row r="5" spans="1:12" s="463" customFormat="1" ht="23.5" customHeight="1">
      <c r="A5" s="858" t="s">
        <v>578</v>
      </c>
      <c r="B5" s="859"/>
      <c r="C5" s="859" t="str">
        <f>TRI_Semestre!C11</f>
        <v>B2-10 - Déterminer les caractéristiques d'un solide ou d'un ensemble de solides indéformables.</v>
      </c>
      <c r="D5" s="859"/>
      <c r="E5" s="859"/>
      <c r="F5" s="859" t="str">
        <f>VLOOKUP(C5,PCSI_PSI!$P$2:$Q$93,2)</f>
        <v>Solide indéformable : définition, repère, équivalence solide/repère, volume et masse; centre d'inertie, matrice d'inertie.</v>
      </c>
      <c r="G5" s="859"/>
      <c r="H5" s="859"/>
      <c r="I5" s="859"/>
      <c r="J5" s="860"/>
    </row>
    <row r="6" spans="1:12" ht="35.5" customHeight="1">
      <c r="A6" s="845" t="s">
        <v>578</v>
      </c>
      <c r="B6" s="846"/>
      <c r="C6" s="846" t="str">
        <f>TRI_Semestre!C12</f>
        <v>B2-16 - Modifier un modèle pour le rendre isostatique.</v>
      </c>
      <c r="D6" s="846"/>
      <c r="E6" s="846"/>
      <c r="F6" s="846" t="str">
        <f>VLOOKUP(C6,PCSI_PSI!$P$2:$Q$93,2)</f>
        <v>Mobilité du modèle d’un mécanisme. 
Hyperstatisme du modèle.
Substitution de liaisons.</v>
      </c>
      <c r="G6" s="846"/>
      <c r="H6" s="846"/>
      <c r="I6" s="846"/>
      <c r="J6" s="847"/>
    </row>
    <row r="7" spans="1:12" ht="68.150000000000006" customHeight="1">
      <c r="A7" s="845" t="s">
        <v>590</v>
      </c>
      <c r="B7" s="846"/>
      <c r="C7" s="846" t="str">
        <f>TRI_Semestre!C13</f>
        <v>C1-05 - Proposer une démarche permettant la détermination d’une action mécanique inconnue ou d'une loi de mouvement.</v>
      </c>
      <c r="D7" s="846"/>
      <c r="E7" s="846"/>
      <c r="F7" s="846" t="str">
        <f>VLOOKUP(C7,PCSI_PSI!$P$2:$Q$93,2)</f>
        <v>Graphe de structure.
Choix des isolements.
Choix des équations à écrire pour appliquer le principe fondamental de la statique ou le principe fondamental de la dynamique dans un référentiel galiléen.
Théorème de l'énergie cinétique.</v>
      </c>
      <c r="G7" s="846"/>
      <c r="H7" s="846"/>
      <c r="I7" s="846"/>
      <c r="J7" s="847"/>
    </row>
    <row r="8" spans="1:12" ht="96.65" customHeight="1" thickBot="1">
      <c r="A8" s="848" t="s">
        <v>591</v>
      </c>
      <c r="B8" s="849"/>
      <c r="C8" s="849" t="str">
        <f>TRI_Semestre!C14</f>
        <v>C2-08 - Déterminer les actions mécaniques en dynamique dans le cas où le mouvement est imposé.</v>
      </c>
      <c r="D8" s="849"/>
      <c r="E8" s="849"/>
      <c r="F8" s="849" t="str">
        <f>VLOOKUP(C8,PCSI_PSI!$P$2:$Q$93,2)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8" s="849"/>
      <c r="H8" s="849"/>
      <c r="I8" s="849"/>
      <c r="J8" s="850"/>
    </row>
    <row r="9" spans="1:12" ht="69.650000000000006" customHeight="1" thickBot="1">
      <c r="A9" s="848" t="s">
        <v>602</v>
      </c>
      <c r="B9" s="849"/>
      <c r="C9" s="849" t="s">
        <v>601</v>
      </c>
      <c r="D9" s="849"/>
      <c r="E9" s="849"/>
      <c r="F9" s="849" t="str">
        <f>VLOOKUP(C9,PCSI_PSI!$P$2:$Q$93,2)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9" s="849"/>
      <c r="H9" s="849"/>
      <c r="I9" s="849"/>
      <c r="J9" s="850"/>
      <c r="K9" s="493" t="s">
        <v>603</v>
      </c>
    </row>
    <row r="10" spans="1:12" ht="12.5" thickBot="1"/>
    <row r="11" spans="1:12">
      <c r="A11" s="833" t="s">
        <v>95</v>
      </c>
      <c r="B11" s="834"/>
      <c r="C11" s="834"/>
      <c r="D11" s="834"/>
      <c r="E11" s="834"/>
      <c r="F11" s="833" t="s">
        <v>640</v>
      </c>
      <c r="G11" s="834"/>
      <c r="H11" s="834"/>
      <c r="I11" s="834"/>
      <c r="J11" s="835"/>
    </row>
    <row r="12" spans="1:12" ht="12.5" thickBot="1">
      <c r="A12" s="836"/>
      <c r="B12" s="837"/>
      <c r="C12" s="837"/>
      <c r="D12" s="837"/>
      <c r="E12" s="837"/>
      <c r="F12" s="838" t="s">
        <v>641</v>
      </c>
      <c r="G12" s="837"/>
      <c r="H12" s="837"/>
      <c r="I12" s="837"/>
      <c r="J12" s="839"/>
      <c r="L12" s="465" t="s">
        <v>626</v>
      </c>
    </row>
    <row r="13" spans="1:12" ht="12.5" thickBot="1">
      <c r="A13" s="572"/>
      <c r="B13" s="572"/>
      <c r="C13" s="572"/>
      <c r="D13" s="572"/>
      <c r="E13" s="572"/>
      <c r="F13" s="838" t="s">
        <v>615</v>
      </c>
      <c r="G13" s="837"/>
      <c r="H13" s="837"/>
      <c r="I13" s="837"/>
      <c r="J13" s="839"/>
      <c r="L13" s="465"/>
    </row>
    <row r="14" spans="1:12" ht="12.5" thickBot="1">
      <c r="A14" s="572"/>
      <c r="B14" s="572"/>
      <c r="C14" s="572"/>
      <c r="D14" s="572"/>
      <c r="E14" s="572"/>
      <c r="F14" s="838" t="s">
        <v>642</v>
      </c>
      <c r="G14" s="837"/>
      <c r="H14" s="837"/>
      <c r="I14" s="837"/>
      <c r="J14" s="839"/>
      <c r="L14" s="465"/>
    </row>
    <row r="15" spans="1:12" ht="12.5" thickBot="1">
      <c r="J15" s="453"/>
    </row>
    <row r="16" spans="1:12">
      <c r="A16" s="833" t="s">
        <v>111</v>
      </c>
      <c r="B16" s="834"/>
      <c r="C16" s="834"/>
      <c r="D16" s="834"/>
      <c r="E16" s="834"/>
      <c r="F16" s="833" t="s">
        <v>72</v>
      </c>
      <c r="G16" s="834"/>
      <c r="H16" s="834"/>
      <c r="I16" s="834"/>
      <c r="J16" s="835"/>
    </row>
    <row r="17" spans="1:13" ht="12.5" thickBot="1">
      <c r="A17" s="840"/>
      <c r="B17" s="841"/>
      <c r="C17" s="841"/>
      <c r="D17" s="841"/>
      <c r="E17" s="841"/>
      <c r="F17" s="842"/>
      <c r="G17" s="843"/>
      <c r="H17" s="843"/>
      <c r="I17" s="843"/>
      <c r="J17" s="844"/>
    </row>
    <row r="18" spans="1:13" ht="12.5" thickBot="1"/>
    <row r="19" spans="1:13" ht="15" customHeight="1" thickBot="1">
      <c r="A19" s="796" t="s">
        <v>96</v>
      </c>
      <c r="B19" s="797"/>
      <c r="C19" s="797"/>
      <c r="D19" s="797"/>
      <c r="E19" s="797"/>
      <c r="F19" s="797"/>
      <c r="G19" s="797"/>
      <c r="H19" s="797"/>
      <c r="I19" s="797"/>
      <c r="J19" s="797"/>
      <c r="K19" s="797"/>
      <c r="L19" s="797"/>
      <c r="M19" s="798"/>
    </row>
    <row r="20" spans="1:13" ht="24.65" customHeight="1">
      <c r="A20" s="571"/>
      <c r="B20" s="799" t="s">
        <v>632</v>
      </c>
      <c r="C20" s="799"/>
      <c r="D20" s="799"/>
      <c r="E20" s="799" t="s">
        <v>634</v>
      </c>
      <c r="F20" s="799"/>
      <c r="G20" s="799"/>
      <c r="H20" s="799"/>
      <c r="I20" s="799"/>
      <c r="J20" s="799"/>
      <c r="K20" s="799"/>
      <c r="L20" s="799"/>
      <c r="M20" s="799"/>
    </row>
    <row r="21" spans="1:13" ht="24.65" customHeight="1">
      <c r="A21" s="570"/>
      <c r="B21" s="800" t="s">
        <v>633</v>
      </c>
      <c r="C21" s="800"/>
      <c r="D21" s="800"/>
      <c r="E21" s="800" t="s">
        <v>635</v>
      </c>
      <c r="F21" s="800"/>
      <c r="G21" s="800"/>
      <c r="H21" s="800"/>
      <c r="I21" s="800"/>
      <c r="J21" s="800"/>
      <c r="K21" s="800"/>
      <c r="L21" s="800"/>
      <c r="M21" s="800"/>
    </row>
    <row r="22" spans="1:13" ht="12.5" thickBot="1">
      <c r="F22" s="453"/>
      <c r="G22" s="453"/>
      <c r="H22" s="453"/>
      <c r="I22" s="453"/>
    </row>
    <row r="23" spans="1:13" ht="24">
      <c r="A23" s="466" t="s">
        <v>105</v>
      </c>
      <c r="B23" s="801" t="s">
        <v>102</v>
      </c>
      <c r="C23" s="802"/>
      <c r="D23" s="803"/>
      <c r="E23" s="801" t="s">
        <v>103</v>
      </c>
      <c r="F23" s="802"/>
      <c r="G23" s="803"/>
      <c r="H23" s="801" t="s">
        <v>104</v>
      </c>
      <c r="I23" s="802"/>
      <c r="J23" s="803"/>
      <c r="K23" s="801" t="s">
        <v>629</v>
      </c>
      <c r="L23" s="802"/>
      <c r="M23" s="803"/>
    </row>
    <row r="24" spans="1:13" ht="22.5" customHeight="1">
      <c r="A24" s="467" t="s">
        <v>97</v>
      </c>
      <c r="B24" s="804" t="s">
        <v>627</v>
      </c>
      <c r="C24" s="805"/>
      <c r="D24" s="806"/>
      <c r="E24" s="804" t="s">
        <v>628</v>
      </c>
      <c r="F24" s="805"/>
      <c r="G24" s="806"/>
      <c r="H24" s="804" t="s">
        <v>630</v>
      </c>
      <c r="I24" s="805"/>
      <c r="J24" s="806"/>
      <c r="K24" s="804" t="s">
        <v>631</v>
      </c>
      <c r="L24" s="805"/>
      <c r="M24" s="806"/>
    </row>
    <row r="25" spans="1:13" ht="36">
      <c r="A25" s="467" t="s">
        <v>235</v>
      </c>
      <c r="B25" s="830" t="s">
        <v>636</v>
      </c>
      <c r="C25" s="831"/>
      <c r="D25" s="832"/>
      <c r="E25" s="807" t="s">
        <v>637</v>
      </c>
      <c r="F25" s="819"/>
      <c r="G25" s="820"/>
      <c r="H25" s="807" t="s">
        <v>638</v>
      </c>
      <c r="I25" s="808"/>
      <c r="J25" s="809"/>
      <c r="K25" s="807" t="s">
        <v>639</v>
      </c>
      <c r="L25" s="808"/>
      <c r="M25" s="809"/>
    </row>
    <row r="26" spans="1:13">
      <c r="A26" s="467" t="s">
        <v>98</v>
      </c>
      <c r="B26" s="468"/>
      <c r="C26" s="819"/>
      <c r="D26" s="820"/>
      <c r="E26" s="469"/>
      <c r="F26" s="470"/>
      <c r="G26" s="471"/>
      <c r="H26" s="472"/>
      <c r="I26" s="473"/>
      <c r="J26" s="471"/>
      <c r="K26" s="472"/>
      <c r="L26" s="473"/>
      <c r="M26" s="471"/>
    </row>
    <row r="27" spans="1:13" ht="12.5" thickBot="1">
      <c r="A27" s="467"/>
      <c r="B27" s="474"/>
      <c r="C27" s="470"/>
      <c r="D27" s="475"/>
      <c r="E27" s="469"/>
      <c r="F27" s="470"/>
      <c r="G27" s="475"/>
      <c r="H27" s="469"/>
      <c r="I27" s="470"/>
      <c r="J27" s="475"/>
      <c r="K27" s="469"/>
      <c r="L27" s="470"/>
      <c r="M27" s="475"/>
    </row>
    <row r="28" spans="1:13">
      <c r="A28" s="476"/>
      <c r="B28" s="821" t="s">
        <v>616</v>
      </c>
      <c r="C28" s="822"/>
      <c r="D28" s="823"/>
      <c r="E28" s="821"/>
      <c r="F28" s="822"/>
      <c r="G28" s="823"/>
      <c r="H28" s="810" t="s">
        <v>617</v>
      </c>
      <c r="I28" s="811"/>
      <c r="J28" s="812"/>
      <c r="K28" s="810" t="s">
        <v>617</v>
      </c>
      <c r="L28" s="811"/>
      <c r="M28" s="812"/>
    </row>
    <row r="29" spans="1:13">
      <c r="A29" s="477"/>
      <c r="B29" s="813"/>
      <c r="C29" s="814"/>
      <c r="D29" s="815"/>
      <c r="E29" s="813"/>
      <c r="F29" s="814"/>
      <c r="G29" s="815"/>
      <c r="H29" s="813" t="s">
        <v>643</v>
      </c>
      <c r="I29" s="814"/>
      <c r="J29" s="815"/>
      <c r="K29" s="813"/>
      <c r="L29" s="814"/>
      <c r="M29" s="815"/>
    </row>
    <row r="30" spans="1:13" ht="12.5" thickBot="1">
      <c r="A30" s="478"/>
      <c r="B30" s="824"/>
      <c r="C30" s="825"/>
      <c r="D30" s="826"/>
      <c r="E30" s="824"/>
      <c r="F30" s="825"/>
      <c r="G30" s="826"/>
      <c r="H30" s="479"/>
      <c r="I30" s="480"/>
      <c r="J30" s="481"/>
      <c r="K30" s="479"/>
      <c r="L30" s="480"/>
      <c r="M30" s="481"/>
    </row>
    <row r="31" spans="1:13" ht="25" customHeight="1">
      <c r="A31" s="477" t="s">
        <v>99</v>
      </c>
      <c r="B31" s="827"/>
      <c r="C31" s="828"/>
      <c r="D31" s="829"/>
      <c r="E31" s="827"/>
      <c r="F31" s="828"/>
      <c r="G31" s="829"/>
      <c r="H31" s="790"/>
      <c r="I31" s="791"/>
      <c r="J31" s="792"/>
      <c r="K31" s="790"/>
      <c r="L31" s="791"/>
      <c r="M31" s="792"/>
    </row>
    <row r="32" spans="1:13" ht="25" customHeight="1" thickBot="1">
      <c r="A32" s="478" t="s">
        <v>244</v>
      </c>
      <c r="B32" s="816"/>
      <c r="C32" s="817"/>
      <c r="D32" s="818"/>
      <c r="E32" s="816"/>
      <c r="F32" s="817"/>
      <c r="G32" s="818"/>
      <c r="H32" s="793"/>
      <c r="I32" s="794"/>
      <c r="J32" s="795"/>
      <c r="K32" s="793"/>
      <c r="L32" s="794"/>
      <c r="M32" s="795"/>
    </row>
  </sheetData>
  <mergeCells count="72">
    <mergeCell ref="A9:B9"/>
    <mergeCell ref="C9:E9"/>
    <mergeCell ref="F9:J9"/>
    <mergeCell ref="A1:E1"/>
    <mergeCell ref="F1:J1"/>
    <mergeCell ref="A2:E2"/>
    <mergeCell ref="F2:J2"/>
    <mergeCell ref="A4:B4"/>
    <mergeCell ref="C4:E4"/>
    <mergeCell ref="F4:J4"/>
    <mergeCell ref="A5:B5"/>
    <mergeCell ref="C5:E5"/>
    <mergeCell ref="F5:J5"/>
    <mergeCell ref="A6:B6"/>
    <mergeCell ref="C6:E6"/>
    <mergeCell ref="F6:J6"/>
    <mergeCell ref="A7:B7"/>
    <mergeCell ref="C7:E7"/>
    <mergeCell ref="F7:J7"/>
    <mergeCell ref="A8:B8"/>
    <mergeCell ref="C8:E8"/>
    <mergeCell ref="F8:J8"/>
    <mergeCell ref="B23:D23"/>
    <mergeCell ref="E23:G23"/>
    <mergeCell ref="H23:J23"/>
    <mergeCell ref="A11:E11"/>
    <mergeCell ref="F11:J11"/>
    <mergeCell ref="A12:E12"/>
    <mergeCell ref="F12:J12"/>
    <mergeCell ref="A16:E16"/>
    <mergeCell ref="F16:J16"/>
    <mergeCell ref="A17:E17"/>
    <mergeCell ref="F17:J17"/>
    <mergeCell ref="F14:J14"/>
    <mergeCell ref="F13:J13"/>
    <mergeCell ref="B24:D24"/>
    <mergeCell ref="E24:G24"/>
    <mergeCell ref="H24:J24"/>
    <mergeCell ref="B25:D25"/>
    <mergeCell ref="E25:G25"/>
    <mergeCell ref="H25:J25"/>
    <mergeCell ref="B32:D32"/>
    <mergeCell ref="E32:G32"/>
    <mergeCell ref="H32:J32"/>
    <mergeCell ref="C26:D26"/>
    <mergeCell ref="B28:D28"/>
    <mergeCell ref="E28:G28"/>
    <mergeCell ref="H28:J28"/>
    <mergeCell ref="B29:D29"/>
    <mergeCell ref="E29:G29"/>
    <mergeCell ref="H29:J29"/>
    <mergeCell ref="B30:D30"/>
    <mergeCell ref="E30:G30"/>
    <mergeCell ref="B31:D31"/>
    <mergeCell ref="E31:G31"/>
    <mergeCell ref="H31:J31"/>
    <mergeCell ref="K31:M31"/>
    <mergeCell ref="K32:M32"/>
    <mergeCell ref="A19:M19"/>
    <mergeCell ref="B20:D20"/>
    <mergeCell ref="B21:D21"/>
    <mergeCell ref="E20:G20"/>
    <mergeCell ref="E21:G21"/>
    <mergeCell ref="H20:J20"/>
    <mergeCell ref="H21:J21"/>
    <mergeCell ref="K20:M20"/>
    <mergeCell ref="K21:M21"/>
    <mergeCell ref="K23:M23"/>
    <mergeCell ref="K24:M24"/>
    <mergeCell ref="K25:M25"/>
    <mergeCell ref="K28:M28"/>
    <mergeCell ref="K29:M29"/>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300-000000000000}">
          <x14:formula1>
            <xm:f>PCSI_PSI!$P$2:$P$93</xm:f>
          </x14:formula1>
          <xm:sqref>C5:C9 B20:B21 E20:E21 H20:H21 K20:K21</xm:sqref>
        </x14:dataValidation>
        <x14:dataValidation type="list" allowBlank="1" showInputMessage="1" showErrorMessage="1" xr:uid="{00000000-0002-0000-0300-000001000000}">
          <x14:formula1>
            <xm:f>PCSI_PSI!$L$2:$L$18</xm:f>
          </x14:formula1>
          <xm:sqref>A5:A9</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8"/>
  <sheetViews>
    <sheetView zoomScale="85" zoomScaleNormal="85" workbookViewId="0">
      <selection activeCell="C15" sqref="C15"/>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14" t="s">
        <v>100</v>
      </c>
      <c r="B1" s="915"/>
      <c r="C1" s="915"/>
      <c r="D1" s="915"/>
      <c r="E1" s="916"/>
      <c r="F1" s="915" t="s">
        <v>101</v>
      </c>
      <c r="G1" s="915"/>
      <c r="H1" s="915"/>
      <c r="I1" s="915"/>
      <c r="J1" s="916"/>
    </row>
    <row r="2" spans="1:12" ht="34.5" customHeight="1" thickBot="1">
      <c r="A2" s="936" t="str">
        <f>TRI_Semestre!A25</f>
        <v>Cycle 3 - Résolution des actions mécaniques en utilisant les théorèmes généraux de la dynamique</v>
      </c>
      <c r="B2" s="937"/>
      <c r="C2" s="937"/>
      <c r="D2" s="937"/>
      <c r="E2" s="938"/>
      <c r="F2" s="937" t="s">
        <v>619</v>
      </c>
      <c r="G2" s="937"/>
      <c r="H2" s="937"/>
      <c r="I2" s="937"/>
      <c r="J2" s="938"/>
    </row>
    <row r="3" spans="1:12" ht="12.5" thickBot="1">
      <c r="F3" s="453"/>
      <c r="G3" s="453"/>
      <c r="H3" s="453"/>
      <c r="I3" s="453"/>
      <c r="J3" s="453"/>
    </row>
    <row r="4" spans="1:12" ht="12.5" thickBot="1">
      <c r="A4" s="914" t="s">
        <v>108</v>
      </c>
      <c r="B4" s="915"/>
      <c r="C4" s="915" t="s">
        <v>77</v>
      </c>
      <c r="D4" s="915"/>
      <c r="E4" s="915"/>
      <c r="F4" s="939" t="s">
        <v>1</v>
      </c>
      <c r="G4" s="939"/>
      <c r="H4" s="939"/>
      <c r="I4" s="939"/>
      <c r="J4" s="940"/>
    </row>
    <row r="5" spans="1:12" s="463" customFormat="1" ht="23.5" customHeight="1">
      <c r="A5" s="932" t="s">
        <v>590</v>
      </c>
      <c r="B5" s="933"/>
      <c r="C5" s="934" t="str">
        <f>TRI_Semestre!C27</f>
        <v>C1-05 - Proposer une démarche permettant la détermination d’une action mécanique inconnue ou d'une loi de mouvement.</v>
      </c>
      <c r="D5" s="934"/>
      <c r="E5" s="934"/>
      <c r="F5" s="933"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33"/>
      <c r="H5" s="933"/>
      <c r="I5" s="933"/>
      <c r="J5" s="935"/>
    </row>
    <row r="6" spans="1:12" ht="35.5" customHeight="1">
      <c r="A6" s="929" t="s">
        <v>591</v>
      </c>
      <c r="B6" s="930"/>
      <c r="C6" s="930" t="str">
        <f>TRI_Semestre!C28</f>
        <v>C2-08 - Déterminer les actions mécaniques en dynamique dans le cas où le mouvement est imposé.</v>
      </c>
      <c r="D6" s="930"/>
      <c r="E6" s="930"/>
      <c r="F6" s="930"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30"/>
      <c r="H6" s="930"/>
      <c r="I6" s="930"/>
      <c r="J6" s="931"/>
    </row>
    <row r="7" spans="1:12" ht="68.150000000000006" customHeight="1">
      <c r="A7" s="929" t="s">
        <v>591</v>
      </c>
      <c r="B7" s="930"/>
      <c r="C7" s="930" t="str">
        <f>TRI_Semestre!C29</f>
        <v>C2-09 - Déterminer la loi de mouvement dans le cas où les efforts extérieurs sont connus.</v>
      </c>
      <c r="D7" s="930"/>
      <c r="E7" s="930"/>
      <c r="F7" s="930"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30"/>
      <c r="H7" s="930"/>
      <c r="I7" s="930"/>
      <c r="J7" s="931"/>
    </row>
    <row r="8" spans="1:12" ht="69.650000000000006" customHeight="1" thickBot="1">
      <c r="A8" s="911"/>
      <c r="B8" s="912"/>
      <c r="C8" s="912"/>
      <c r="D8" s="912"/>
      <c r="E8" s="912"/>
      <c r="F8" s="912"/>
      <c r="G8" s="912"/>
      <c r="H8" s="912"/>
      <c r="I8" s="912"/>
      <c r="J8" s="913"/>
      <c r="K8" s="493"/>
    </row>
    <row r="9" spans="1:12" ht="12.5" thickBot="1"/>
    <row r="10" spans="1:12">
      <c r="A10" s="914" t="s">
        <v>95</v>
      </c>
      <c r="B10" s="915"/>
      <c r="C10" s="915"/>
      <c r="D10" s="915"/>
      <c r="E10" s="915"/>
      <c r="F10" s="914" t="s">
        <v>106</v>
      </c>
      <c r="G10" s="915"/>
      <c r="H10" s="915"/>
      <c r="I10" s="915"/>
      <c r="J10" s="916"/>
    </row>
    <row r="11" spans="1:12" ht="12.5" thickBot="1">
      <c r="A11" s="917"/>
      <c r="B11" s="918"/>
      <c r="C11" s="918"/>
      <c r="D11" s="918"/>
      <c r="E11" s="918"/>
      <c r="F11" s="919"/>
      <c r="G11" s="918"/>
      <c r="H11" s="918"/>
      <c r="I11" s="918"/>
      <c r="J11" s="920"/>
      <c r="L11" s="498"/>
    </row>
    <row r="12" spans="1:12" ht="12.5" thickBot="1">
      <c r="F12" s="452" t="s">
        <v>600</v>
      </c>
      <c r="J12" s="453"/>
    </row>
    <row r="13" spans="1:12">
      <c r="A13" s="914" t="s">
        <v>111</v>
      </c>
      <c r="B13" s="915"/>
      <c r="C13" s="915"/>
      <c r="D13" s="915"/>
      <c r="E13" s="915"/>
      <c r="F13" s="914" t="s">
        <v>72</v>
      </c>
      <c r="G13" s="915"/>
      <c r="H13" s="915"/>
      <c r="I13" s="915"/>
      <c r="J13" s="916"/>
    </row>
    <row r="14" spans="1:12" ht="12.5" thickBot="1">
      <c r="A14" s="921"/>
      <c r="B14" s="922"/>
      <c r="C14" s="922"/>
      <c r="D14" s="922"/>
      <c r="E14" s="922"/>
      <c r="F14" s="923"/>
      <c r="G14" s="924"/>
      <c r="H14" s="924"/>
      <c r="I14" s="924"/>
      <c r="J14" s="925"/>
    </row>
    <row r="15" spans="1:12" ht="12.5" thickBot="1"/>
    <row r="16" spans="1:12" ht="12.5" thickBot="1">
      <c r="A16" s="926" t="s">
        <v>96</v>
      </c>
      <c r="B16" s="927"/>
      <c r="C16" s="927"/>
      <c r="D16" s="927"/>
      <c r="E16" s="927"/>
      <c r="F16" s="927"/>
      <c r="G16" s="927"/>
      <c r="H16" s="927"/>
      <c r="I16" s="927"/>
      <c r="J16" s="928"/>
    </row>
    <row r="17" spans="1:10" ht="12.5" thickBot="1">
      <c r="A17" s="907"/>
      <c r="B17" s="908"/>
      <c r="C17" s="908"/>
      <c r="D17" s="908"/>
      <c r="E17" s="908"/>
      <c r="F17" s="909"/>
      <c r="G17" s="909"/>
      <c r="H17" s="909"/>
      <c r="I17" s="909"/>
      <c r="J17" s="910"/>
    </row>
    <row r="18" spans="1:10" ht="12.5" thickBot="1">
      <c r="F18" s="453"/>
      <c r="G18" s="453"/>
      <c r="H18" s="453"/>
      <c r="I18" s="453"/>
    </row>
    <row r="19" spans="1:10" ht="24">
      <c r="A19" s="512" t="s">
        <v>105</v>
      </c>
      <c r="B19" s="898" t="s">
        <v>102</v>
      </c>
      <c r="C19" s="899"/>
      <c r="D19" s="900"/>
      <c r="E19" s="898" t="s">
        <v>103</v>
      </c>
      <c r="F19" s="899"/>
      <c r="G19" s="900"/>
      <c r="H19" s="898" t="s">
        <v>104</v>
      </c>
      <c r="I19" s="899"/>
      <c r="J19" s="900"/>
    </row>
    <row r="20" spans="1:10" ht="12" customHeight="1">
      <c r="A20" s="499" t="s">
        <v>97</v>
      </c>
      <c r="B20" s="904" t="s">
        <v>646</v>
      </c>
      <c r="C20" s="905"/>
      <c r="D20" s="905"/>
      <c r="E20" s="905"/>
      <c r="F20" s="905"/>
      <c r="G20" s="906"/>
      <c r="H20" s="901" t="s">
        <v>647</v>
      </c>
      <c r="I20" s="902"/>
      <c r="J20" s="903"/>
    </row>
    <row r="21" spans="1:10" ht="36">
      <c r="A21" s="499" t="s">
        <v>235</v>
      </c>
      <c r="B21" s="879"/>
      <c r="C21" s="880"/>
      <c r="D21" s="881"/>
      <c r="E21" s="882"/>
      <c r="F21" s="883"/>
      <c r="G21" s="884"/>
      <c r="H21" s="882"/>
      <c r="I21" s="885"/>
      <c r="J21" s="886"/>
    </row>
    <row r="22" spans="1:10" ht="12.5" thickBot="1">
      <c r="A22" s="499" t="s">
        <v>98</v>
      </c>
      <c r="B22" s="500"/>
      <c r="C22" s="883"/>
      <c r="D22" s="884"/>
      <c r="E22" s="501"/>
      <c r="F22" s="502"/>
      <c r="G22" s="503"/>
      <c r="H22" s="504"/>
      <c r="I22" s="505"/>
      <c r="J22" s="503"/>
    </row>
    <row r="23" spans="1:10" ht="15" customHeight="1" thickBot="1">
      <c r="A23" s="499"/>
      <c r="B23" s="893" t="s">
        <v>644</v>
      </c>
      <c r="C23" s="894"/>
      <c r="D23" s="894"/>
      <c r="E23" s="894"/>
      <c r="F23" s="895" t="s">
        <v>645</v>
      </c>
      <c r="G23" s="896"/>
      <c r="H23" s="896"/>
      <c r="I23" s="896"/>
      <c r="J23" s="897"/>
    </row>
    <row r="24" spans="1:10">
      <c r="A24" s="506"/>
      <c r="B24" s="887"/>
      <c r="C24" s="888"/>
      <c r="D24" s="889"/>
      <c r="E24" s="887"/>
      <c r="F24" s="888"/>
      <c r="G24" s="889"/>
      <c r="H24" s="890"/>
      <c r="I24" s="891"/>
      <c r="J24" s="892"/>
    </row>
    <row r="25" spans="1:10">
      <c r="A25" s="507"/>
      <c r="B25" s="867"/>
      <c r="C25" s="868"/>
      <c r="D25" s="869"/>
      <c r="E25" s="867"/>
      <c r="F25" s="868"/>
      <c r="G25" s="869"/>
      <c r="H25" s="867"/>
      <c r="I25" s="868"/>
      <c r="J25" s="869"/>
    </row>
    <row r="26" spans="1:10" ht="12.5" thickBot="1">
      <c r="A26" s="508"/>
      <c r="B26" s="870"/>
      <c r="C26" s="871"/>
      <c r="D26" s="872"/>
      <c r="E26" s="870"/>
      <c r="F26" s="871"/>
      <c r="G26" s="872"/>
      <c r="H26" s="509"/>
      <c r="I26" s="510"/>
      <c r="J26" s="511"/>
    </row>
    <row r="27" spans="1:10" ht="25" customHeight="1">
      <c r="A27" s="507" t="s">
        <v>99</v>
      </c>
      <c r="B27" s="873"/>
      <c r="C27" s="874"/>
      <c r="D27" s="875"/>
      <c r="E27" s="873"/>
      <c r="F27" s="874"/>
      <c r="G27" s="875"/>
      <c r="H27" s="876"/>
      <c r="I27" s="877"/>
      <c r="J27" s="878"/>
    </row>
    <row r="28" spans="1:10" ht="25" customHeight="1" thickBot="1">
      <c r="A28" s="508" t="s">
        <v>244</v>
      </c>
      <c r="B28" s="861"/>
      <c r="C28" s="862"/>
      <c r="D28" s="863"/>
      <c r="E28" s="861"/>
      <c r="F28" s="862"/>
      <c r="G28" s="863"/>
      <c r="H28" s="864"/>
      <c r="I28" s="865"/>
      <c r="J28" s="866"/>
    </row>
  </sheetData>
  <mergeCells count="55">
    <mergeCell ref="A1:E1"/>
    <mergeCell ref="F1:J1"/>
    <mergeCell ref="A2:E2"/>
    <mergeCell ref="F2:J2"/>
    <mergeCell ref="A4:B4"/>
    <mergeCell ref="C4:E4"/>
    <mergeCell ref="F4:J4"/>
    <mergeCell ref="A7:B7"/>
    <mergeCell ref="C7:E7"/>
    <mergeCell ref="F7:J7"/>
    <mergeCell ref="A5:B5"/>
    <mergeCell ref="C5:E5"/>
    <mergeCell ref="F5:J5"/>
    <mergeCell ref="A6:B6"/>
    <mergeCell ref="C6:E6"/>
    <mergeCell ref="F6:J6"/>
    <mergeCell ref="A17:E17"/>
    <mergeCell ref="F17:J17"/>
    <mergeCell ref="A8:B8"/>
    <mergeCell ref="C8:E8"/>
    <mergeCell ref="F8:J8"/>
    <mergeCell ref="A10:E10"/>
    <mergeCell ref="F10:J10"/>
    <mergeCell ref="A11:E11"/>
    <mergeCell ref="F11:J11"/>
    <mergeCell ref="A13:E13"/>
    <mergeCell ref="F13:J13"/>
    <mergeCell ref="A14:E14"/>
    <mergeCell ref="F14:J14"/>
    <mergeCell ref="A16:J16"/>
    <mergeCell ref="B19:D19"/>
    <mergeCell ref="E19:G19"/>
    <mergeCell ref="H19:J19"/>
    <mergeCell ref="H20:J20"/>
    <mergeCell ref="B20:G20"/>
    <mergeCell ref="B21:D21"/>
    <mergeCell ref="E21:G21"/>
    <mergeCell ref="H21:J21"/>
    <mergeCell ref="C22:D22"/>
    <mergeCell ref="B24:D24"/>
    <mergeCell ref="E24:G24"/>
    <mergeCell ref="H24:J24"/>
    <mergeCell ref="B23:E23"/>
    <mergeCell ref="F23:J23"/>
    <mergeCell ref="B28:D28"/>
    <mergeCell ref="E28:G28"/>
    <mergeCell ref="H28:J28"/>
    <mergeCell ref="B25:D25"/>
    <mergeCell ref="E25:G25"/>
    <mergeCell ref="H25:J25"/>
    <mergeCell ref="B26:D26"/>
    <mergeCell ref="E26:G26"/>
    <mergeCell ref="B27:D27"/>
    <mergeCell ref="E27:G27"/>
    <mergeCell ref="H27:J2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400-000000000000}">
          <x14:formula1>
            <xm:f>PCSI_PSI!$L$2:$L$18</xm:f>
          </x14:formula1>
          <xm:sqref>A5:A8</xm:sqref>
        </x14:dataValidation>
        <x14:dataValidation type="list" allowBlank="1" showInputMessage="1" showErrorMessage="1" xr:uid="{00000000-0002-0000-0400-000001000000}">
          <x14:formula1>
            <xm:f>PCSI_PSI!$P$2:$P$93</xm:f>
          </x14:formula1>
          <xm:sqref>C5:C8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28"/>
  <sheetViews>
    <sheetView zoomScale="85" zoomScaleNormal="85" workbookViewId="0">
      <selection activeCell="A11" sqref="A11:E11"/>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951" t="s">
        <v>100</v>
      </c>
      <c r="B1" s="952"/>
      <c r="C1" s="952"/>
      <c r="D1" s="952"/>
      <c r="E1" s="953"/>
      <c r="F1" s="952" t="s">
        <v>101</v>
      </c>
      <c r="G1" s="952"/>
      <c r="H1" s="952"/>
      <c r="I1" s="952"/>
      <c r="J1" s="953"/>
    </row>
    <row r="2" spans="1:12" ht="34.5" customHeight="1" thickBot="1">
      <c r="A2" s="954" t="str">
        <f>TRI_Semestre!A31</f>
        <v>Cycle 4 - Résolution des lois de mouvement en utilisant les méthodes énergétiques</v>
      </c>
      <c r="B2" s="955"/>
      <c r="C2" s="955"/>
      <c r="D2" s="955"/>
      <c r="E2" s="956"/>
      <c r="F2" s="955" t="s">
        <v>621</v>
      </c>
      <c r="G2" s="955"/>
      <c r="H2" s="955"/>
      <c r="I2" s="955"/>
      <c r="J2" s="956"/>
    </row>
    <row r="3" spans="1:12" ht="12.5" thickBot="1">
      <c r="F3" s="453"/>
      <c r="G3" s="453"/>
      <c r="H3" s="453"/>
      <c r="I3" s="453"/>
      <c r="J3" s="453"/>
    </row>
    <row r="4" spans="1:12" ht="12.5" thickBot="1">
      <c r="A4" s="951" t="s">
        <v>108</v>
      </c>
      <c r="B4" s="952"/>
      <c r="C4" s="952" t="s">
        <v>77</v>
      </c>
      <c r="D4" s="952"/>
      <c r="E4" s="952"/>
      <c r="F4" s="957" t="s">
        <v>1</v>
      </c>
      <c r="G4" s="957"/>
      <c r="H4" s="957"/>
      <c r="I4" s="957"/>
      <c r="J4" s="958"/>
    </row>
    <row r="5" spans="1:12" s="463" customFormat="1" ht="23.5" customHeight="1">
      <c r="A5" s="946" t="s">
        <v>590</v>
      </c>
      <c r="B5" s="947"/>
      <c r="C5" s="948" t="str">
        <f>TRI_Semestre!C33</f>
        <v>C1-05 - Proposer une démarche permettant la détermination d’une action mécanique inconnue ou d'une loi de mouvement.</v>
      </c>
      <c r="D5" s="948"/>
      <c r="E5" s="948"/>
      <c r="F5" s="947" t="str">
        <f>VLOOKUP(C5,PCSI_PSI!$P$2:$Q$93,2)</f>
        <v>Graphe de structure.
Choix des isolements.
Choix des équations à écrire pour appliquer le principe fondamental de la statique ou le principe fondamental de la dynamique dans un référentiel galiléen.
Théorème de l'énergie cinétique.</v>
      </c>
      <c r="G5" s="947"/>
      <c r="H5" s="947"/>
      <c r="I5" s="947"/>
      <c r="J5" s="949"/>
    </row>
    <row r="6" spans="1:12" ht="35.5" customHeight="1">
      <c r="A6" s="941" t="s">
        <v>591</v>
      </c>
      <c r="B6" s="942"/>
      <c r="C6" s="943" t="str">
        <f>TRI_Semestre!C34</f>
        <v>C2-08 - Déterminer les actions mécaniques en dynamique dans le cas où le mouvement est imposé.</v>
      </c>
      <c r="D6" s="944"/>
      <c r="E6" s="945"/>
      <c r="F6" s="942" t="str">
        <f>VLOOKUP(C6,PCSI_PSI!$P$2:$Q$93,2)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6" s="942"/>
      <c r="H6" s="942"/>
      <c r="I6" s="942"/>
      <c r="J6" s="950"/>
    </row>
    <row r="7" spans="1:12" ht="68.150000000000006" customHeight="1">
      <c r="A7" s="941" t="s">
        <v>591</v>
      </c>
      <c r="B7" s="942"/>
      <c r="C7" s="943" t="str">
        <f>TRI_Semestre!C35</f>
        <v>C2-09 - Déterminer la loi de mouvement dans le cas où les efforts extérieurs sont connus.</v>
      </c>
      <c r="D7" s="944"/>
      <c r="E7" s="945"/>
      <c r="F7" s="942" t="str">
        <f>VLOOKUP(C7,PCSI_PSI!$P$2:$Q$93,2)</f>
        <v>Torseurs cinétique et dynamique d’un solide ou d’un ensemble de solides, par rapport à un référentiel galiléen.
Principe fondamental de la dynamique en référentiel galiléen.
Énergie cinétique.
Inertie et masse équivalentes.
Puissance d'une action mécanique extérieure à un solide ou à un ensemble de solides, dans son mouvement par rapport au repère galiléen.
Puissance intérieure à un ensemble de solides.
Théorème de l'énergie cinétique.
Rendement en régime permanent.</v>
      </c>
      <c r="G7" s="942"/>
      <c r="H7" s="942"/>
      <c r="I7" s="942"/>
      <c r="J7" s="950"/>
    </row>
    <row r="8" spans="1:12" ht="69.650000000000006" customHeight="1" thickBot="1">
      <c r="A8" s="959"/>
      <c r="B8" s="960"/>
      <c r="C8" s="961"/>
      <c r="D8" s="962"/>
      <c r="E8" s="963"/>
      <c r="F8" s="960"/>
      <c r="G8" s="960"/>
      <c r="H8" s="960"/>
      <c r="I8" s="960"/>
      <c r="J8" s="964"/>
      <c r="K8" s="493"/>
    </row>
    <row r="9" spans="1:12" ht="12.5" thickBot="1"/>
    <row r="10" spans="1:12">
      <c r="A10" s="951" t="s">
        <v>95</v>
      </c>
      <c r="B10" s="952"/>
      <c r="C10" s="952"/>
      <c r="D10" s="952"/>
      <c r="E10" s="952"/>
      <c r="F10" s="951" t="s">
        <v>106</v>
      </c>
      <c r="G10" s="952"/>
      <c r="H10" s="952"/>
      <c r="I10" s="952"/>
      <c r="J10" s="953"/>
    </row>
    <row r="11" spans="1:12" ht="12.5" thickBot="1">
      <c r="A11" s="968"/>
      <c r="B11" s="969"/>
      <c r="C11" s="969"/>
      <c r="D11" s="969"/>
      <c r="E11" s="969"/>
      <c r="F11" s="970"/>
      <c r="G11" s="969"/>
      <c r="H11" s="969"/>
      <c r="I11" s="969"/>
      <c r="J11" s="971"/>
      <c r="L11" s="498"/>
    </row>
    <row r="12" spans="1:12" ht="12.5" thickBot="1">
      <c r="F12" s="452" t="s">
        <v>600</v>
      </c>
      <c r="J12" s="453"/>
    </row>
    <row r="13" spans="1:12">
      <c r="A13" s="951" t="s">
        <v>111</v>
      </c>
      <c r="B13" s="952"/>
      <c r="C13" s="952"/>
      <c r="D13" s="952"/>
      <c r="E13" s="952"/>
      <c r="F13" s="951" t="s">
        <v>72</v>
      </c>
      <c r="G13" s="952"/>
      <c r="H13" s="952"/>
      <c r="I13" s="952"/>
      <c r="J13" s="953"/>
    </row>
    <row r="14" spans="1:12" ht="12.5" thickBot="1">
      <c r="A14" s="972"/>
      <c r="B14" s="973"/>
      <c r="C14" s="973"/>
      <c r="D14" s="973"/>
      <c r="E14" s="973"/>
      <c r="F14" s="974"/>
      <c r="G14" s="975"/>
      <c r="H14" s="975"/>
      <c r="I14" s="975"/>
      <c r="J14" s="976"/>
    </row>
    <row r="15" spans="1:12" ht="12.5" thickBot="1"/>
    <row r="16" spans="1:12" ht="12.5" thickBot="1">
      <c r="A16" s="977" t="s">
        <v>96</v>
      </c>
      <c r="B16" s="978"/>
      <c r="C16" s="978"/>
      <c r="D16" s="978"/>
      <c r="E16" s="978"/>
      <c r="F16" s="978"/>
      <c r="G16" s="978"/>
      <c r="H16" s="978"/>
      <c r="I16" s="978"/>
      <c r="J16" s="979"/>
    </row>
    <row r="17" spans="1:10" ht="12.5" thickBot="1">
      <c r="A17" s="980"/>
      <c r="B17" s="981"/>
      <c r="C17" s="981"/>
      <c r="D17" s="981"/>
      <c r="E17" s="981"/>
      <c r="F17" s="982"/>
      <c r="G17" s="982"/>
      <c r="H17" s="982"/>
      <c r="I17" s="982"/>
      <c r="J17" s="983"/>
    </row>
    <row r="18" spans="1:10" ht="12.5" thickBot="1">
      <c r="F18" s="453"/>
      <c r="G18" s="453"/>
      <c r="H18" s="453"/>
      <c r="I18" s="453"/>
    </row>
    <row r="19" spans="1:10" ht="24">
      <c r="A19" s="528" t="s">
        <v>105</v>
      </c>
      <c r="B19" s="965" t="s">
        <v>102</v>
      </c>
      <c r="C19" s="966"/>
      <c r="D19" s="967"/>
      <c r="E19" s="965" t="s">
        <v>103</v>
      </c>
      <c r="F19" s="966"/>
      <c r="G19" s="967"/>
      <c r="H19" s="965" t="s">
        <v>104</v>
      </c>
      <c r="I19" s="966"/>
      <c r="J19" s="967"/>
    </row>
    <row r="20" spans="1:10">
      <c r="A20" s="513" t="s">
        <v>97</v>
      </c>
      <c r="B20" s="984" t="s">
        <v>648</v>
      </c>
      <c r="C20" s="985"/>
      <c r="D20" s="986"/>
      <c r="E20" s="984"/>
      <c r="F20" s="987"/>
      <c r="G20" s="988"/>
      <c r="H20" s="989"/>
      <c r="I20" s="987"/>
      <c r="J20" s="988"/>
    </row>
    <row r="21" spans="1:10" ht="36">
      <c r="A21" s="513" t="s">
        <v>235</v>
      </c>
      <c r="B21" s="990"/>
      <c r="C21" s="991"/>
      <c r="D21" s="992"/>
      <c r="E21" s="993"/>
      <c r="F21" s="994"/>
      <c r="G21" s="995"/>
      <c r="H21" s="993"/>
      <c r="I21" s="996"/>
      <c r="J21" s="997"/>
    </row>
    <row r="22" spans="1:10">
      <c r="A22" s="513" t="s">
        <v>98</v>
      </c>
      <c r="B22" s="514"/>
      <c r="C22" s="994"/>
      <c r="D22" s="995"/>
      <c r="E22" s="515"/>
      <c r="F22" s="516"/>
      <c r="G22" s="517"/>
      <c r="H22" s="518"/>
      <c r="I22" s="519"/>
      <c r="J22" s="517"/>
    </row>
    <row r="23" spans="1:10" ht="12.5" thickBot="1">
      <c r="A23" s="513"/>
      <c r="B23" s="520"/>
      <c r="C23" s="516"/>
      <c r="D23" s="521"/>
      <c r="E23" s="515"/>
      <c r="F23" s="516"/>
      <c r="G23" s="521"/>
      <c r="H23" s="515"/>
      <c r="I23" s="516"/>
      <c r="J23" s="521"/>
    </row>
    <row r="24" spans="1:10" ht="12" customHeight="1">
      <c r="A24" s="522"/>
      <c r="B24" s="1004" t="s">
        <v>649</v>
      </c>
      <c r="C24" s="1005"/>
      <c r="D24" s="1006"/>
      <c r="E24" s="1004" t="s">
        <v>650</v>
      </c>
      <c r="F24" s="1005"/>
      <c r="G24" s="1006"/>
      <c r="H24" s="1004"/>
      <c r="I24" s="1005"/>
      <c r="J24" s="1006"/>
    </row>
    <row r="25" spans="1:10" ht="14.5" customHeight="1">
      <c r="A25" s="523"/>
      <c r="B25" s="1016"/>
      <c r="C25" s="1017"/>
      <c r="D25" s="1018"/>
      <c r="E25" s="1016"/>
      <c r="F25" s="1017"/>
      <c r="G25" s="1018"/>
      <c r="H25" s="1007"/>
      <c r="I25" s="1008"/>
      <c r="J25" s="1009"/>
    </row>
    <row r="26" spans="1:10" ht="15" customHeight="1" thickBot="1">
      <c r="A26" s="524"/>
      <c r="B26" s="1019"/>
      <c r="C26" s="1020"/>
      <c r="D26" s="1021"/>
      <c r="E26" s="1019"/>
      <c r="F26" s="1020"/>
      <c r="G26" s="1021"/>
      <c r="H26" s="525"/>
      <c r="I26" s="526"/>
      <c r="J26" s="527"/>
    </row>
    <row r="27" spans="1:10" ht="25" customHeight="1">
      <c r="A27" s="523" t="s">
        <v>99</v>
      </c>
      <c r="B27" s="1010"/>
      <c r="C27" s="1011"/>
      <c r="D27" s="1012"/>
      <c r="E27" s="1010"/>
      <c r="F27" s="1011"/>
      <c r="G27" s="1012"/>
      <c r="H27" s="1013"/>
      <c r="I27" s="1014"/>
      <c r="J27" s="1015"/>
    </row>
    <row r="28" spans="1:10" ht="25" customHeight="1" thickBot="1">
      <c r="A28" s="524" t="s">
        <v>244</v>
      </c>
      <c r="B28" s="998"/>
      <c r="C28" s="999"/>
      <c r="D28" s="1000"/>
      <c r="E28" s="998"/>
      <c r="F28" s="999"/>
      <c r="G28" s="1000"/>
      <c r="H28" s="1001"/>
      <c r="I28" s="1002"/>
      <c r="J28" s="1003"/>
    </row>
  </sheetData>
  <mergeCells count="50">
    <mergeCell ref="B28:D28"/>
    <mergeCell ref="E28:G28"/>
    <mergeCell ref="H28:J28"/>
    <mergeCell ref="C22:D22"/>
    <mergeCell ref="H24:J24"/>
    <mergeCell ref="H25:J25"/>
    <mergeCell ref="B27:D27"/>
    <mergeCell ref="E27:G27"/>
    <mergeCell ref="H27:J27"/>
    <mergeCell ref="B24:D26"/>
    <mergeCell ref="E24:G26"/>
    <mergeCell ref="F17:J17"/>
    <mergeCell ref="B20:D20"/>
    <mergeCell ref="E20:G20"/>
    <mergeCell ref="H20:J20"/>
    <mergeCell ref="B21:D21"/>
    <mergeCell ref="E21:G21"/>
    <mergeCell ref="H21:J21"/>
    <mergeCell ref="A8:B8"/>
    <mergeCell ref="C8:E8"/>
    <mergeCell ref="F8:J8"/>
    <mergeCell ref="B19:D19"/>
    <mergeCell ref="E19:G19"/>
    <mergeCell ref="H19:J19"/>
    <mergeCell ref="A10:E10"/>
    <mergeCell ref="F10:J10"/>
    <mergeCell ref="A11:E11"/>
    <mergeCell ref="F11:J11"/>
    <mergeCell ref="A13:E13"/>
    <mergeCell ref="F13:J13"/>
    <mergeCell ref="A14:E14"/>
    <mergeCell ref="F14:J14"/>
    <mergeCell ref="A16:J16"/>
    <mergeCell ref="A17:E17"/>
    <mergeCell ref="A1:E1"/>
    <mergeCell ref="F1:J1"/>
    <mergeCell ref="A2:E2"/>
    <mergeCell ref="F2:J2"/>
    <mergeCell ref="A4:B4"/>
    <mergeCell ref="C4:E4"/>
    <mergeCell ref="F4:J4"/>
    <mergeCell ref="A7:B7"/>
    <mergeCell ref="C7:E7"/>
    <mergeCell ref="A5:B5"/>
    <mergeCell ref="C5:E5"/>
    <mergeCell ref="F5:J5"/>
    <mergeCell ref="A6:B6"/>
    <mergeCell ref="C6:E6"/>
    <mergeCell ref="F6:J6"/>
    <mergeCell ref="F7:J7"/>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disablePrompts="1" count="2">
        <x14:dataValidation type="list" allowBlank="1" showInputMessage="1" showErrorMessage="1" xr:uid="{00000000-0002-0000-0500-000000000000}">
          <x14:formula1>
            <xm:f>PCSI_PSI!$P$2:$P$93</xm:f>
          </x14:formula1>
          <xm:sqref>C5:C8</xm:sqref>
        </x14:dataValidation>
        <x14:dataValidation type="list" allowBlank="1" showInputMessage="1" showErrorMessage="1" xr:uid="{00000000-0002-0000-0500-000001000000}">
          <x14:formula1>
            <xm:f>PCSI_PSI!$L$2:$L$18</xm:f>
          </x14:formula1>
          <xm:sqref>A5:A8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L28"/>
  <sheetViews>
    <sheetView zoomScale="60" zoomScaleNormal="60" workbookViewId="0">
      <selection activeCell="F3" sqref="F3"/>
    </sheetView>
  </sheetViews>
  <sheetFormatPr baseColWidth="10" defaultColWidth="10.81640625" defaultRowHeight="12"/>
  <cols>
    <col min="1" max="10" width="14.1796875" style="452" customWidth="1"/>
    <col min="11" max="11" width="23.81640625" style="452" customWidth="1"/>
    <col min="12" max="16384" width="10.81640625" style="452"/>
  </cols>
  <sheetData>
    <row r="1" spans="1:12">
      <c r="A1" s="1022" t="s">
        <v>100</v>
      </c>
      <c r="B1" s="1023"/>
      <c r="C1" s="1023"/>
      <c r="D1" s="1023"/>
      <c r="E1" s="1024"/>
      <c r="F1" s="1023" t="s">
        <v>101</v>
      </c>
      <c r="G1" s="1023"/>
      <c r="H1" s="1023"/>
      <c r="I1" s="1023"/>
      <c r="J1" s="1024"/>
    </row>
    <row r="2" spans="1:12" ht="34.5" customHeight="1" thickBot="1">
      <c r="A2" s="1025" t="str">
        <f>TRI_Semestre!A37</f>
        <v>Cycle 5 - Résolution de problèmes par utilisation de l'ingéniérie numérique ou l'apprentissage automatisé</v>
      </c>
      <c r="B2" s="1026"/>
      <c r="C2" s="1026"/>
      <c r="D2" s="1026"/>
      <c r="E2" s="1027"/>
      <c r="F2" s="1026" t="s">
        <v>651</v>
      </c>
      <c r="G2" s="1026"/>
      <c r="H2" s="1026"/>
      <c r="I2" s="1026"/>
      <c r="J2" s="1027"/>
    </row>
    <row r="3" spans="1:12" ht="12.5" thickBot="1">
      <c r="F3" s="453"/>
      <c r="G3" s="453"/>
      <c r="H3" s="453"/>
      <c r="I3" s="453"/>
      <c r="J3" s="453"/>
    </row>
    <row r="4" spans="1:12" ht="12.5" thickBot="1">
      <c r="A4" s="1022" t="s">
        <v>108</v>
      </c>
      <c r="B4" s="1023"/>
      <c r="C4" s="1023" t="s">
        <v>77</v>
      </c>
      <c r="D4" s="1023"/>
      <c r="E4" s="1023"/>
      <c r="F4" s="1028" t="s">
        <v>1</v>
      </c>
      <c r="G4" s="1028"/>
      <c r="H4" s="1028"/>
      <c r="I4" s="1028"/>
      <c r="J4" s="1029"/>
    </row>
    <row r="5" spans="1:12" s="463" customFormat="1" ht="23.5" customHeight="1">
      <c r="A5" s="1030" t="s">
        <v>602</v>
      </c>
      <c r="B5" s="1031"/>
      <c r="C5" s="1032" t="str">
        <f>TRI_Semestre!C39</f>
        <v xml:space="preserve">C3-02 - Résoudre numériquement une équation ou un système d'équations. </v>
      </c>
      <c r="D5" s="1032"/>
      <c r="E5" s="1032"/>
      <c r="F5" s="1031" t="str">
        <f>VLOOKUP(C5,PCSI_PSI!$P$2:$Q$93,2)</f>
        <v>Réécriture des équations d'un problème.
Résolution de problèmes du type f(x) = 0 (méthodes de dichotomie et de Newton).
Résolution d'un système linéaire du type A·X = B.
Résolution d'équations différentielles (schéma d'Euler explicite).
Intégration et dérivation numérique (schémas arrière et avant).</v>
      </c>
      <c r="G5" s="1031"/>
      <c r="H5" s="1031"/>
      <c r="I5" s="1031"/>
      <c r="J5" s="1033"/>
    </row>
    <row r="6" spans="1:12" ht="35.5" customHeight="1">
      <c r="A6" s="1034" t="s">
        <v>577</v>
      </c>
      <c r="B6" s="1035"/>
      <c r="C6" s="1036" t="str">
        <f>TRI_Semestre!C40</f>
        <v xml:space="preserve">A3-08 - Analyser les principes d'intelligence artificielle. </v>
      </c>
      <c r="D6" s="1037"/>
      <c r="E6" s="1038"/>
      <c r="F6" s="1035" t="str">
        <f>VLOOKUP(C6,PCSI_PSI!$P$2:$Q$93,2)</f>
        <v>Régression et classification, apprentissages supervisé et non supervisé.
Phases d'apprentissage et d'inférence.
Modèle linéaire monovariable ou multivariable.
Réseaux de neurones (couches d'entrée, cachées et de sortie, neurones, biais, poids et fonction d'activation).</v>
      </c>
      <c r="G6" s="1035"/>
      <c r="H6" s="1035"/>
      <c r="I6" s="1035"/>
      <c r="J6" s="1039"/>
    </row>
    <row r="7" spans="1:12" ht="68.150000000000006" customHeight="1">
      <c r="A7" s="1034" t="s">
        <v>590</v>
      </c>
      <c r="B7" s="1035"/>
      <c r="C7" s="1036" t="str">
        <f>TRI_Semestre!C41</f>
        <v xml:space="preserve">C1-03 - Choisir une démarche de résolution d’un problème d'ingénierie numérique ou d'intelligence artificielle. </v>
      </c>
      <c r="D7" s="1037"/>
      <c r="E7" s="1038"/>
      <c r="F7" s="1035" t="str">
        <f>VLOOKUP(C7,PCSI_PSI!$P$2:$Q$93,2)</f>
        <v>Décomposition d'un problème complexe en sous problèmes simples.
Choix des algorithmes (réseaux de neurones, k plus proches voisins et régression linéaire multiple).</v>
      </c>
      <c r="G7" s="1035"/>
      <c r="H7" s="1035"/>
      <c r="I7" s="1035"/>
      <c r="J7" s="1039"/>
    </row>
    <row r="8" spans="1:12" ht="69.650000000000006" customHeight="1" thickBot="1">
      <c r="A8" s="1040" t="s">
        <v>602</v>
      </c>
      <c r="B8" s="1041"/>
      <c r="C8" s="1042" t="str">
        <f>TRI_Semestre!C42</f>
        <v xml:space="preserve">C3-03 - Résoudre un problème en utilisant une solution d'intelligence artificielle. </v>
      </c>
      <c r="D8" s="1043"/>
      <c r="E8" s="1044"/>
      <c r="F8" s="1041" t="str">
        <f>VLOOKUP(C8,PCSI_PSI!$P$2:$Q$93,2)</f>
        <v>Apprentissage supervisé.
Choix des données d'apprentissage.
Mise en œuvre des algorithmes (réseaux de neurones, k plus proches voisins et régression linéaire multiple).
Phases d'apprentissage et d'inférence.</v>
      </c>
      <c r="G8" s="1041"/>
      <c r="H8" s="1041"/>
      <c r="I8" s="1041"/>
      <c r="J8" s="1045"/>
      <c r="K8" s="493"/>
    </row>
    <row r="9" spans="1:12" ht="12.5" thickBot="1"/>
    <row r="10" spans="1:12">
      <c r="A10" s="1022" t="s">
        <v>95</v>
      </c>
      <c r="B10" s="1023"/>
      <c r="C10" s="1023"/>
      <c r="D10" s="1023"/>
      <c r="E10" s="1023"/>
      <c r="F10" s="1022" t="s">
        <v>106</v>
      </c>
      <c r="G10" s="1023"/>
      <c r="H10" s="1023"/>
      <c r="I10" s="1023"/>
      <c r="J10" s="1024"/>
    </row>
    <row r="11" spans="1:12" ht="12.5" thickBot="1">
      <c r="A11" s="1049"/>
      <c r="B11" s="1050"/>
      <c r="C11" s="1050"/>
      <c r="D11" s="1050"/>
      <c r="E11" s="1050"/>
      <c r="F11" s="1051"/>
      <c r="G11" s="1050"/>
      <c r="H11" s="1050"/>
      <c r="I11" s="1050"/>
      <c r="J11" s="1052"/>
      <c r="L11" s="498"/>
    </row>
    <row r="12" spans="1:12" ht="12.5" thickBot="1">
      <c r="F12" s="452" t="s">
        <v>600</v>
      </c>
      <c r="J12" s="453"/>
    </row>
    <row r="13" spans="1:12">
      <c r="A13" s="1022" t="s">
        <v>111</v>
      </c>
      <c r="B13" s="1023"/>
      <c r="C13" s="1023"/>
      <c r="D13" s="1023"/>
      <c r="E13" s="1023"/>
      <c r="F13" s="1022" t="s">
        <v>72</v>
      </c>
      <c r="G13" s="1023"/>
      <c r="H13" s="1023"/>
      <c r="I13" s="1023"/>
      <c r="J13" s="1024"/>
    </row>
    <row r="14" spans="1:12" ht="12.5" thickBot="1">
      <c r="A14" s="1053"/>
      <c r="B14" s="1054"/>
      <c r="C14" s="1054"/>
      <c r="D14" s="1054"/>
      <c r="E14" s="1054"/>
      <c r="F14" s="1055"/>
      <c r="G14" s="1056"/>
      <c r="H14" s="1056"/>
      <c r="I14" s="1056"/>
      <c r="J14" s="1057"/>
    </row>
    <row r="15" spans="1:12" ht="12.5" thickBot="1"/>
    <row r="16" spans="1:12" ht="12.5" thickBot="1">
      <c r="A16" s="1058" t="s">
        <v>96</v>
      </c>
      <c r="B16" s="1059"/>
      <c r="C16" s="1059"/>
      <c r="D16" s="1059"/>
      <c r="E16" s="1059"/>
      <c r="F16" s="1059"/>
      <c r="G16" s="1059"/>
      <c r="H16" s="1059"/>
      <c r="I16" s="1059"/>
      <c r="J16" s="1060"/>
    </row>
    <row r="17" spans="1:10" ht="12.5" thickBot="1">
      <c r="A17" s="1061"/>
      <c r="B17" s="1062"/>
      <c r="C17" s="1062"/>
      <c r="D17" s="1062"/>
      <c r="E17" s="1062"/>
      <c r="F17" s="1063"/>
      <c r="G17" s="1063"/>
      <c r="H17" s="1063"/>
      <c r="I17" s="1063"/>
      <c r="J17" s="1064"/>
    </row>
    <row r="18" spans="1:10" ht="12.5" thickBot="1">
      <c r="F18" s="453"/>
      <c r="G18" s="453"/>
      <c r="H18" s="453"/>
      <c r="I18" s="453"/>
    </row>
    <row r="19" spans="1:10" ht="24">
      <c r="A19" s="529" t="s">
        <v>105</v>
      </c>
      <c r="B19" s="1046" t="s">
        <v>102</v>
      </c>
      <c r="C19" s="1047"/>
      <c r="D19" s="1048"/>
      <c r="E19" s="1046" t="s">
        <v>103</v>
      </c>
      <c r="F19" s="1047"/>
      <c r="G19" s="1048"/>
      <c r="H19" s="1046" t="s">
        <v>104</v>
      </c>
      <c r="I19" s="1047"/>
      <c r="J19" s="1048"/>
    </row>
    <row r="20" spans="1:10">
      <c r="A20" s="530" t="s">
        <v>97</v>
      </c>
      <c r="B20" s="1065"/>
      <c r="C20" s="1066"/>
      <c r="D20" s="1067"/>
      <c r="E20" s="1065"/>
      <c r="F20" s="1068"/>
      <c r="G20" s="1069"/>
      <c r="H20" s="1070"/>
      <c r="I20" s="1068"/>
      <c r="J20" s="1069"/>
    </row>
    <row r="21" spans="1:10" ht="36">
      <c r="A21" s="530" t="s">
        <v>235</v>
      </c>
      <c r="B21" s="1071"/>
      <c r="C21" s="1072"/>
      <c r="D21" s="1073"/>
      <c r="E21" s="1074"/>
      <c r="F21" s="1075"/>
      <c r="G21" s="1076"/>
      <c r="H21" s="1074"/>
      <c r="I21" s="1077"/>
      <c r="J21" s="1078"/>
    </row>
    <row r="22" spans="1:10">
      <c r="A22" s="530" t="s">
        <v>98</v>
      </c>
      <c r="B22" s="531"/>
      <c r="C22" s="1075"/>
      <c r="D22" s="1076"/>
      <c r="E22" s="532"/>
      <c r="F22" s="496"/>
      <c r="G22" s="533"/>
      <c r="H22" s="534"/>
      <c r="I22" s="535"/>
      <c r="J22" s="533"/>
    </row>
    <row r="23" spans="1:10" ht="12.5" thickBot="1">
      <c r="A23" s="530"/>
      <c r="B23" s="536"/>
      <c r="C23" s="496"/>
      <c r="D23" s="497"/>
      <c r="E23" s="532"/>
      <c r="F23" s="496"/>
      <c r="G23" s="497"/>
      <c r="H23" s="532"/>
      <c r="I23" s="496"/>
      <c r="J23" s="497"/>
    </row>
    <row r="24" spans="1:10">
      <c r="A24" s="537"/>
      <c r="B24" s="1085"/>
      <c r="C24" s="1086"/>
      <c r="D24" s="1087"/>
      <c r="E24" s="1085"/>
      <c r="F24" s="1086"/>
      <c r="G24" s="1087"/>
      <c r="H24" s="1088"/>
      <c r="I24" s="1089"/>
      <c r="J24" s="1090"/>
    </row>
    <row r="25" spans="1:10">
      <c r="A25" s="538"/>
      <c r="B25" s="1091"/>
      <c r="C25" s="1092"/>
      <c r="D25" s="1093"/>
      <c r="E25" s="1091"/>
      <c r="F25" s="1092"/>
      <c r="G25" s="1093"/>
      <c r="H25" s="1091"/>
      <c r="I25" s="1092"/>
      <c r="J25" s="1093"/>
    </row>
    <row r="26" spans="1:10" ht="12.5" thickBot="1">
      <c r="A26" s="539"/>
      <c r="B26" s="1094"/>
      <c r="C26" s="1095"/>
      <c r="D26" s="1096"/>
      <c r="E26" s="1094"/>
      <c r="F26" s="1095"/>
      <c r="G26" s="1096"/>
      <c r="H26" s="540"/>
      <c r="I26" s="541"/>
      <c r="J26" s="542"/>
    </row>
    <row r="27" spans="1:10" ht="25" customHeight="1">
      <c r="A27" s="538" t="s">
        <v>99</v>
      </c>
      <c r="B27" s="1097"/>
      <c r="C27" s="1098"/>
      <c r="D27" s="1099"/>
      <c r="E27" s="1097"/>
      <c r="F27" s="1098"/>
      <c r="G27" s="1099"/>
      <c r="H27" s="1100"/>
      <c r="I27" s="1101"/>
      <c r="J27" s="1102"/>
    </row>
    <row r="28" spans="1:10" ht="25" customHeight="1" thickBot="1">
      <c r="A28" s="539" t="s">
        <v>244</v>
      </c>
      <c r="B28" s="1079"/>
      <c r="C28" s="1080"/>
      <c r="D28" s="1081"/>
      <c r="E28" s="1079"/>
      <c r="F28" s="1080"/>
      <c r="G28" s="1081"/>
      <c r="H28" s="1082"/>
      <c r="I28" s="1083"/>
      <c r="J28" s="1084"/>
    </row>
  </sheetData>
  <mergeCells count="54">
    <mergeCell ref="B28:D28"/>
    <mergeCell ref="E28:G28"/>
    <mergeCell ref="H28:J28"/>
    <mergeCell ref="C22:D22"/>
    <mergeCell ref="B24:D24"/>
    <mergeCell ref="E24:G24"/>
    <mergeCell ref="H24:J24"/>
    <mergeCell ref="B25:D25"/>
    <mergeCell ref="E25:G25"/>
    <mergeCell ref="H25:J25"/>
    <mergeCell ref="B26:D26"/>
    <mergeCell ref="E26:G26"/>
    <mergeCell ref="B27:D27"/>
    <mergeCell ref="E27:G27"/>
    <mergeCell ref="H27:J27"/>
    <mergeCell ref="B20:D20"/>
    <mergeCell ref="E20:G20"/>
    <mergeCell ref="H20:J20"/>
    <mergeCell ref="B21:D21"/>
    <mergeCell ref="E21:G21"/>
    <mergeCell ref="H21:J21"/>
    <mergeCell ref="B19:D19"/>
    <mergeCell ref="E19:G19"/>
    <mergeCell ref="H19:J19"/>
    <mergeCell ref="A10:E10"/>
    <mergeCell ref="F10:J10"/>
    <mergeCell ref="A11:E11"/>
    <mergeCell ref="F11:J11"/>
    <mergeCell ref="A13:E13"/>
    <mergeCell ref="F13:J13"/>
    <mergeCell ref="A14:E14"/>
    <mergeCell ref="F14:J14"/>
    <mergeCell ref="A16:J16"/>
    <mergeCell ref="A17:E17"/>
    <mergeCell ref="F17:J17"/>
    <mergeCell ref="A7:B7"/>
    <mergeCell ref="C7:E7"/>
    <mergeCell ref="F7:J7"/>
    <mergeCell ref="A8:B8"/>
    <mergeCell ref="C8:E8"/>
    <mergeCell ref="F8:J8"/>
    <mergeCell ref="A5:B5"/>
    <mergeCell ref="C5:E5"/>
    <mergeCell ref="F5:J5"/>
    <mergeCell ref="A6:B6"/>
    <mergeCell ref="C6:E6"/>
    <mergeCell ref="F6:J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600-000000000000}">
          <x14:formula1>
            <xm:f>PCSI_PSI!$L$2:$L$18</xm:f>
          </x14:formula1>
          <xm:sqref>A5:A8</xm:sqref>
        </x14:dataValidation>
        <x14:dataValidation type="list" allowBlank="1" showInputMessage="1" showErrorMessage="1" xr:uid="{00000000-0002-0000-0600-000001000000}">
          <x14:formula1>
            <xm:f>PCSI_PSI!$P$2:$P$93</xm:f>
          </x14:formula1>
          <xm:sqref>C5:C8</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29"/>
  <sheetViews>
    <sheetView topLeftCell="C1" zoomScaleNormal="100" workbookViewId="0">
      <selection activeCell="F10" sqref="F10"/>
    </sheetView>
  </sheetViews>
  <sheetFormatPr baseColWidth="10" defaultColWidth="10.81640625" defaultRowHeight="12"/>
  <cols>
    <col min="1" max="1" width="14.1796875" style="452" customWidth="1"/>
    <col min="2" max="2" width="13.453125" style="452" customWidth="1"/>
    <col min="3" max="10" width="14.1796875" style="452" customWidth="1"/>
    <col min="11" max="11" width="23.81640625" style="452" customWidth="1"/>
    <col min="12" max="16384" width="10.81640625" style="452"/>
  </cols>
  <sheetData>
    <row r="1" spans="1:12">
      <c r="A1" s="1103" t="s">
        <v>100</v>
      </c>
      <c r="B1" s="1104"/>
      <c r="C1" s="1104"/>
      <c r="D1" s="1104"/>
      <c r="E1" s="1105"/>
      <c r="F1" s="1104" t="s">
        <v>101</v>
      </c>
      <c r="G1" s="1104"/>
      <c r="H1" s="1104"/>
      <c r="I1" s="1104"/>
      <c r="J1" s="1105"/>
    </row>
    <row r="2" spans="1:12" ht="34.5" customHeight="1" thickBot="1">
      <c r="A2" s="1106" t="str">
        <f>TRI_Semestre!A44</f>
        <v>Cycle 6 - Conception de la commande des systèmes asservis</v>
      </c>
      <c r="B2" s="1107"/>
      <c r="C2" s="1107"/>
      <c r="D2" s="1107"/>
      <c r="E2" s="1108"/>
      <c r="F2" s="1107" t="s">
        <v>652</v>
      </c>
      <c r="G2" s="1107"/>
      <c r="H2" s="1107"/>
      <c r="I2" s="1107"/>
      <c r="J2" s="1108"/>
    </row>
    <row r="3" spans="1:12" ht="12.5" thickBot="1">
      <c r="F3" s="453"/>
      <c r="G3" s="453"/>
      <c r="H3" s="453"/>
      <c r="I3" s="453"/>
      <c r="J3" s="453"/>
    </row>
    <row r="4" spans="1:12" ht="12.5" thickBot="1">
      <c r="A4" s="1103" t="s">
        <v>108</v>
      </c>
      <c r="B4" s="1104"/>
      <c r="C4" s="1104" t="s">
        <v>77</v>
      </c>
      <c r="D4" s="1104"/>
      <c r="E4" s="1104"/>
      <c r="F4" s="1109" t="s">
        <v>1</v>
      </c>
      <c r="G4" s="1109"/>
      <c r="H4" s="1109"/>
      <c r="I4" s="1109"/>
      <c r="J4" s="1110"/>
    </row>
    <row r="5" spans="1:12" s="463" customFormat="1" ht="23.5" customHeight="1">
      <c r="A5" s="1111" t="s">
        <v>578</v>
      </c>
      <c r="B5" s="1112"/>
      <c r="C5" s="1113" t="str">
        <f>TRI_Semestre!C46</f>
        <v xml:space="preserve">B2-09 - Modéliser un correcteur numérique. </v>
      </c>
      <c r="D5" s="1113"/>
      <c r="E5" s="1113"/>
      <c r="F5" s="1112" t="str">
        <f>VLOOKUP(C5,PCSI_PSI!$P$2:$Q$93,2)</f>
        <v>Caractérisation des signaux à temps discret (échantillonnage et quantification).
Modélisation par équations aux différences (équations de récurrence) d'un correcteur numérique (proportionnel, proportionnel intégral et à avance de phase).</v>
      </c>
      <c r="G5" s="1112"/>
      <c r="H5" s="1112"/>
      <c r="I5" s="1112"/>
      <c r="J5" s="1114"/>
    </row>
    <row r="6" spans="1:12" ht="35.5" customHeight="1">
      <c r="A6" s="1115" t="s">
        <v>620</v>
      </c>
      <c r="B6" s="1116"/>
      <c r="C6" s="1117" t="str">
        <f>TRI_Semestre!C47</f>
        <v>B3-03 - Modifier les paramètres et enrichir le modèle pour minimiser l’écart entre les résultats analytiques et/ou numériques et les résultats expérimentaux.</v>
      </c>
      <c r="D6" s="1118"/>
      <c r="E6" s="1119"/>
      <c r="F6" s="1166" t="str">
        <f>VLOOKUP(C6,PCSI_PSI!$P$2:$Q$93,2)</f>
        <v>Point de fonctionnement.
Non-linéarités (courbure, hystérésis, saturation, seuil) et retard pur.</v>
      </c>
      <c r="G6" s="1167"/>
      <c r="H6" s="1167"/>
      <c r="I6" s="1167"/>
      <c r="J6" s="1168"/>
    </row>
    <row r="7" spans="1:12" ht="35.5" customHeight="1">
      <c r="A7" s="1115" t="s">
        <v>620</v>
      </c>
      <c r="B7" s="1116"/>
      <c r="C7" s="1117" t="str">
        <f>TRI_Semestre!C48</f>
        <v>B3-02 - Préciser les limites de validité d'un modèle.</v>
      </c>
      <c r="D7" s="1118"/>
      <c r="E7" s="1119"/>
      <c r="F7" s="1169"/>
      <c r="G7" s="1170"/>
      <c r="H7" s="1170"/>
      <c r="I7" s="1170"/>
      <c r="J7" s="1171"/>
    </row>
    <row r="8" spans="1:12" ht="31.5" customHeight="1">
      <c r="A8" s="1115" t="s">
        <v>591</v>
      </c>
      <c r="B8" s="1116"/>
      <c r="C8" s="1120" t="str">
        <f>TRI_Semestre!C49</f>
        <v>C2-04 - Mettre en œuvre une démarche de réglage d’un correcteur.</v>
      </c>
      <c r="D8" s="1121"/>
      <c r="E8" s="1122"/>
      <c r="F8" s="1116" t="str">
        <f>VLOOKUP(C8,PCSI_PSI!$P$2:$Q$93,2)</f>
        <v>Correcteurs proportionnel, proportionnel intégral et à avance de phase.</v>
      </c>
      <c r="G8" s="1116"/>
      <c r="H8" s="1116"/>
      <c r="I8" s="1116"/>
      <c r="J8" s="1123"/>
    </row>
    <row r="9" spans="1:12" ht="43" customHeight="1" thickBot="1">
      <c r="A9" s="1124" t="s">
        <v>590</v>
      </c>
      <c r="B9" s="1125"/>
      <c r="C9" s="1126" t="str">
        <f>TRI_Semestre!C50</f>
        <v>C1-02 - Proposer une démarche de réglage d'un correcteur.</v>
      </c>
      <c r="D9" s="1127"/>
      <c r="E9" s="1128"/>
      <c r="F9" s="1125" t="str">
        <f>VLOOKUP(C9,PCSI_PSI!$P$2:$Q$93,2)</f>
        <v>Compensation de pôles, réglage de marges, amortissement, rapidité et bande passante.
Application aux correcteurs de type proportionnel, proportionnel intégral et à avance de phase.</v>
      </c>
      <c r="G9" s="1125"/>
      <c r="H9" s="1125"/>
      <c r="I9" s="1125"/>
      <c r="J9" s="1129"/>
      <c r="K9" s="493"/>
    </row>
    <row r="10" spans="1:12" ht="12.5" thickBot="1"/>
    <row r="11" spans="1:12">
      <c r="A11" s="1103" t="s">
        <v>95</v>
      </c>
      <c r="B11" s="1104"/>
      <c r="C11" s="1104"/>
      <c r="D11" s="1104"/>
      <c r="E11" s="1104"/>
      <c r="F11" s="1103" t="s">
        <v>106</v>
      </c>
      <c r="G11" s="1104"/>
      <c r="H11" s="1104"/>
      <c r="I11" s="1104"/>
      <c r="J11" s="1105"/>
    </row>
    <row r="12" spans="1:12" ht="12.5" thickBot="1">
      <c r="A12" s="1130"/>
      <c r="B12" s="1131"/>
      <c r="C12" s="1131"/>
      <c r="D12" s="1131"/>
      <c r="E12" s="1131"/>
      <c r="F12" s="1132"/>
      <c r="G12" s="1131"/>
      <c r="H12" s="1131"/>
      <c r="I12" s="1131"/>
      <c r="J12" s="1133"/>
      <c r="L12" s="498"/>
    </row>
    <row r="13" spans="1:12" ht="12.5" thickBot="1">
      <c r="F13" s="452" t="s">
        <v>600</v>
      </c>
      <c r="J13" s="453"/>
    </row>
    <row r="14" spans="1:12">
      <c r="A14" s="1103" t="s">
        <v>111</v>
      </c>
      <c r="B14" s="1104"/>
      <c r="C14" s="1104"/>
      <c r="D14" s="1104"/>
      <c r="E14" s="1104"/>
      <c r="F14" s="1103" t="s">
        <v>72</v>
      </c>
      <c r="G14" s="1104"/>
      <c r="H14" s="1104"/>
      <c r="I14" s="1104"/>
      <c r="J14" s="1105"/>
    </row>
    <row r="15" spans="1:12" ht="12.5" thickBot="1">
      <c r="A15" s="1139"/>
      <c r="B15" s="1140"/>
      <c r="C15" s="1140"/>
      <c r="D15" s="1140"/>
      <c r="E15" s="1140"/>
      <c r="F15" s="1141"/>
      <c r="G15" s="1142"/>
      <c r="H15" s="1142"/>
      <c r="I15" s="1142"/>
      <c r="J15" s="1143"/>
    </row>
    <row r="16" spans="1:12" ht="12.5" thickBot="1"/>
    <row r="17" spans="1:10" ht="12.5" thickBot="1">
      <c r="A17" s="1144" t="s">
        <v>96</v>
      </c>
      <c r="B17" s="1145"/>
      <c r="C17" s="1145"/>
      <c r="D17" s="1145"/>
      <c r="E17" s="1145"/>
      <c r="F17" s="1145"/>
      <c r="G17" s="1145"/>
      <c r="H17" s="1145"/>
      <c r="I17" s="1145"/>
      <c r="J17" s="1146"/>
    </row>
    <row r="18" spans="1:10" ht="12.5" thickBot="1">
      <c r="A18" s="1147"/>
      <c r="B18" s="1148"/>
      <c r="C18" s="1148"/>
      <c r="D18" s="1148"/>
      <c r="E18" s="1148"/>
      <c r="F18" s="1149"/>
      <c r="G18" s="1149"/>
      <c r="H18" s="1149"/>
      <c r="I18" s="1149"/>
      <c r="J18" s="1150"/>
    </row>
    <row r="19" spans="1:10" ht="12.5" thickBot="1">
      <c r="F19" s="453"/>
      <c r="G19" s="453"/>
      <c r="H19" s="453"/>
      <c r="I19" s="453"/>
    </row>
    <row r="20" spans="1:10" ht="24">
      <c r="A20" s="543" t="s">
        <v>105</v>
      </c>
      <c r="B20" s="1151" t="s">
        <v>102</v>
      </c>
      <c r="C20" s="1152"/>
      <c r="D20" s="1153"/>
      <c r="E20" s="1151" t="s">
        <v>103</v>
      </c>
      <c r="F20" s="1152"/>
      <c r="G20" s="1153"/>
      <c r="H20" s="1151" t="s">
        <v>104</v>
      </c>
      <c r="I20" s="1152"/>
      <c r="J20" s="1153"/>
    </row>
    <row r="21" spans="1:10">
      <c r="A21" s="544" t="s">
        <v>97</v>
      </c>
      <c r="B21" s="1184"/>
      <c r="C21" s="1185"/>
      <c r="D21" s="1186"/>
      <c r="E21" s="1184"/>
      <c r="F21" s="1187"/>
      <c r="G21" s="1188"/>
      <c r="H21" s="1189"/>
      <c r="I21" s="1187"/>
      <c r="J21" s="1188"/>
    </row>
    <row r="22" spans="1:10" ht="36">
      <c r="A22" s="544" t="s">
        <v>235</v>
      </c>
      <c r="B22" s="1190"/>
      <c r="C22" s="1191"/>
      <c r="D22" s="1192"/>
      <c r="E22" s="1134"/>
      <c r="F22" s="1135"/>
      <c r="G22" s="1136"/>
      <c r="H22" s="1134"/>
      <c r="I22" s="1137"/>
      <c r="J22" s="1138"/>
    </row>
    <row r="23" spans="1:10">
      <c r="A23" s="544" t="s">
        <v>98</v>
      </c>
      <c r="B23" s="545"/>
      <c r="C23" s="1135"/>
      <c r="D23" s="1136"/>
      <c r="E23" s="546"/>
      <c r="F23" s="494"/>
      <c r="G23" s="547"/>
      <c r="H23" s="548"/>
      <c r="I23" s="549"/>
      <c r="J23" s="547"/>
    </row>
    <row r="24" spans="1:10" ht="12.5" thickBot="1">
      <c r="A24" s="544"/>
      <c r="B24" s="550"/>
      <c r="C24" s="494"/>
      <c r="D24" s="495"/>
      <c r="E24" s="546"/>
      <c r="F24" s="494"/>
      <c r="G24" s="495"/>
      <c r="H24" s="546"/>
      <c r="I24" s="494"/>
      <c r="J24" s="495"/>
    </row>
    <row r="25" spans="1:10">
      <c r="A25" s="551"/>
      <c r="B25" s="1175"/>
      <c r="C25" s="1176"/>
      <c r="D25" s="1177"/>
      <c r="E25" s="1175"/>
      <c r="F25" s="1176"/>
      <c r="G25" s="1177"/>
      <c r="H25" s="1178"/>
      <c r="I25" s="1179"/>
      <c r="J25" s="1180"/>
    </row>
    <row r="26" spans="1:10">
      <c r="A26" s="552"/>
      <c r="B26" s="1181"/>
      <c r="C26" s="1182"/>
      <c r="D26" s="1183"/>
      <c r="E26" s="1181"/>
      <c r="F26" s="1182"/>
      <c r="G26" s="1183"/>
      <c r="H26" s="1181"/>
      <c r="I26" s="1182"/>
      <c r="J26" s="1183"/>
    </row>
    <row r="27" spans="1:10" ht="12.5" thickBot="1">
      <c r="A27" s="553"/>
      <c r="B27" s="1172"/>
      <c r="C27" s="1173"/>
      <c r="D27" s="1174"/>
      <c r="E27" s="1172"/>
      <c r="F27" s="1173"/>
      <c r="G27" s="1174"/>
      <c r="H27" s="554"/>
      <c r="I27" s="555"/>
      <c r="J27" s="556"/>
    </row>
    <row r="28" spans="1:10" ht="25" customHeight="1">
      <c r="A28" s="552" t="s">
        <v>99</v>
      </c>
      <c r="B28" s="1154"/>
      <c r="C28" s="1155"/>
      <c r="D28" s="1156"/>
      <c r="E28" s="1154"/>
      <c r="F28" s="1155"/>
      <c r="G28" s="1156"/>
      <c r="H28" s="1157"/>
      <c r="I28" s="1158"/>
      <c r="J28" s="1159"/>
    </row>
    <row r="29" spans="1:10" ht="25" customHeight="1" thickBot="1">
      <c r="A29" s="553" t="s">
        <v>244</v>
      </c>
      <c r="B29" s="1160"/>
      <c r="C29" s="1161"/>
      <c r="D29" s="1162"/>
      <c r="E29" s="1160"/>
      <c r="F29" s="1161"/>
      <c r="G29" s="1162"/>
      <c r="H29" s="1163"/>
      <c r="I29" s="1164"/>
      <c r="J29" s="1165"/>
    </row>
  </sheetData>
  <mergeCells count="56">
    <mergeCell ref="A7:B7"/>
    <mergeCell ref="C7:E7"/>
    <mergeCell ref="F6:J7"/>
    <mergeCell ref="B27:D27"/>
    <mergeCell ref="E27:G27"/>
    <mergeCell ref="C23:D23"/>
    <mergeCell ref="B25:D25"/>
    <mergeCell ref="E25:G25"/>
    <mergeCell ref="H25:J25"/>
    <mergeCell ref="B26:D26"/>
    <mergeCell ref="E26:G26"/>
    <mergeCell ref="H26:J26"/>
    <mergeCell ref="B21:D21"/>
    <mergeCell ref="E21:G21"/>
    <mergeCell ref="H21:J21"/>
    <mergeCell ref="B22:D22"/>
    <mergeCell ref="B28:D28"/>
    <mergeCell ref="E28:G28"/>
    <mergeCell ref="H28:J28"/>
    <mergeCell ref="B29:D29"/>
    <mergeCell ref="E29:G29"/>
    <mergeCell ref="H29:J29"/>
    <mergeCell ref="E22:G22"/>
    <mergeCell ref="H22:J22"/>
    <mergeCell ref="A15:E15"/>
    <mergeCell ref="F15:J15"/>
    <mergeCell ref="A17:J17"/>
    <mergeCell ref="A18:E18"/>
    <mergeCell ref="F18:J18"/>
    <mergeCell ref="B20:D20"/>
    <mergeCell ref="E20:G20"/>
    <mergeCell ref="H20:J20"/>
    <mergeCell ref="A11:E11"/>
    <mergeCell ref="F11:J11"/>
    <mergeCell ref="A12:E12"/>
    <mergeCell ref="F12:J12"/>
    <mergeCell ref="A14:E14"/>
    <mergeCell ref="F14:J14"/>
    <mergeCell ref="A8:B8"/>
    <mergeCell ref="C8:E8"/>
    <mergeCell ref="F8:J8"/>
    <mergeCell ref="A9:B9"/>
    <mergeCell ref="C9:E9"/>
    <mergeCell ref="F9:J9"/>
    <mergeCell ref="A5:B5"/>
    <mergeCell ref="C5:E5"/>
    <mergeCell ref="F5:J5"/>
    <mergeCell ref="A6:B6"/>
    <mergeCell ref="C6:E6"/>
    <mergeCell ref="A1:E1"/>
    <mergeCell ref="F1:J1"/>
    <mergeCell ref="A2:E2"/>
    <mergeCell ref="F2:J2"/>
    <mergeCell ref="A4:B4"/>
    <mergeCell ref="C4:E4"/>
    <mergeCell ref="F4:J4"/>
  </mergeCells>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r:uid="{00000000-0002-0000-0700-000000000000}">
          <x14:formula1>
            <xm:f>PCSI_PSI!$P$2:$P$93</xm:f>
          </x14:formula1>
          <xm:sqref>C5:C9</xm:sqref>
        </x14:dataValidation>
        <x14:dataValidation type="list" allowBlank="1" showInputMessage="1" showErrorMessage="1" xr:uid="{00000000-0002-0000-0700-000001000000}">
          <x14:formula1>
            <xm:f>PCSI_PSI!$L$2:$L$18</xm:f>
          </x14:formula1>
          <xm:sqref>A5:A9</xm:sqref>
        </x14:dataValidation>
      </x14:dataValidations>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22</vt:i4>
      </vt:variant>
    </vt:vector>
  </HeadingPairs>
  <TitlesOfParts>
    <vt:vector size="22" baseType="lpstr">
      <vt:lpstr>Evaluation TP</vt:lpstr>
      <vt:lpstr>Parcours_TP</vt:lpstr>
      <vt:lpstr>2023_2024</vt:lpstr>
      <vt:lpstr>Cycle_01</vt:lpstr>
      <vt:lpstr>Cycle_02</vt:lpstr>
      <vt:lpstr>Cycle_03</vt:lpstr>
      <vt:lpstr>Cycle_04</vt:lpstr>
      <vt:lpstr>Cycle_05</vt:lpstr>
      <vt:lpstr>Cycle_06</vt:lpstr>
      <vt:lpstr>Cycle_07</vt:lpstr>
      <vt:lpstr>TRI_Semestre</vt:lpstr>
      <vt:lpstr>PCSI_PSI</vt:lpstr>
      <vt:lpstr>Comparatif MP_PSI</vt:lpstr>
      <vt:lpstr>Liste Systèmes</vt:lpstr>
      <vt:lpstr>Cycle 1_2021_2022</vt:lpstr>
      <vt:lpstr>Cycle 1</vt:lpstr>
      <vt:lpstr>Cycle_0</vt:lpstr>
      <vt:lpstr>Cycle 2</vt:lpstr>
      <vt:lpstr>Cycle 3</vt:lpstr>
      <vt:lpstr>TPxCompe</vt:lpstr>
      <vt:lpstr>Rotation TP</vt:lpstr>
      <vt:lpstr>Programme_PSI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2018-10-05T05:40:48Z</cp:lastPrinted>
  <dcterms:created xsi:type="dcterms:W3CDTF">2017-01-15T22:38:19Z</dcterms:created>
  <dcterms:modified xsi:type="dcterms:W3CDTF">2024-03-01T17:10:08Z</dcterms:modified>
</cp:coreProperties>
</file>